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 Greenwood\OneDrive\Desktop\Vault\30 Parish\34 Finance\35.09 Bank Recon 23-24\"/>
    </mc:Choice>
  </mc:AlternateContent>
  <xr:revisionPtr revIDLastSave="0" documentId="8_{16DD5D4B-E9B4-4708-A901-5E68F8E87F40}" xr6:coauthVersionLast="47" xr6:coauthVersionMax="47" xr10:uidLastSave="{00000000-0000-0000-0000-000000000000}"/>
  <bookViews>
    <workbookView xWindow="-120" yWindow="-120" windowWidth="29040" windowHeight="17640" xr2:uid="{8EAA836D-AFEB-4FA3-8234-43D6EF97ABD8}"/>
  </bookViews>
  <sheets>
    <sheet name="Cashbook Q2 23-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I3" i="2"/>
  <c r="M4" i="2"/>
  <c r="AB4" i="2"/>
  <c r="AE4" i="2"/>
  <c r="AO4" i="2"/>
  <c r="AZ4" i="2"/>
  <c r="BD4" i="2"/>
  <c r="BF4" i="2"/>
  <c r="BH4" i="2"/>
  <c r="BJ4" i="2"/>
  <c r="BV4" i="2"/>
  <c r="CE4" i="2"/>
  <c r="CU4" i="2"/>
  <c r="DD4" i="2"/>
  <c r="DI4" i="2"/>
  <c r="DK12" i="2"/>
  <c r="DK13" i="2" s="1"/>
  <c r="I21" i="2"/>
  <c r="J21" i="2"/>
  <c r="H21" i="2" s="1"/>
  <c r="L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C21" i="2"/>
  <c r="AD21" i="2"/>
  <c r="AF21" i="2"/>
  <c r="AG21" i="2"/>
  <c r="AH21" i="2"/>
  <c r="AI21" i="2"/>
  <c r="AJ21" i="2"/>
  <c r="AK21" i="2"/>
  <c r="AL21" i="2"/>
  <c r="AM21" i="2"/>
  <c r="AN21" i="2"/>
  <c r="AP21" i="2"/>
  <c r="AQ21" i="2"/>
  <c r="AR21" i="2"/>
  <c r="AS21" i="2"/>
  <c r="AT21" i="2"/>
  <c r="AU21" i="2"/>
  <c r="AV21" i="2"/>
  <c r="AW21" i="2"/>
  <c r="AX21" i="2"/>
  <c r="AY21" i="2"/>
  <c r="BA21" i="2"/>
  <c r="BB21" i="2"/>
  <c r="BC21" i="2"/>
  <c r="BE21" i="2"/>
  <c r="BG21" i="2"/>
  <c r="BI21" i="2"/>
  <c r="BK21" i="2"/>
  <c r="BL21" i="2"/>
  <c r="BM21" i="2"/>
  <c r="BN21" i="2"/>
  <c r="BO21" i="2"/>
  <c r="BP21" i="2"/>
  <c r="BQ21" i="2"/>
  <c r="BR21" i="2"/>
  <c r="BS21" i="2"/>
  <c r="BT21" i="2"/>
  <c r="BU21" i="2"/>
  <c r="BW21" i="2"/>
  <c r="BX21" i="2"/>
  <c r="BY21" i="2"/>
  <c r="BZ21" i="2"/>
  <c r="CA21" i="2"/>
  <c r="CB21" i="2"/>
  <c r="CC21" i="2"/>
  <c r="CD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V21" i="2"/>
  <c r="CW21" i="2"/>
  <c r="CX21" i="2"/>
  <c r="CY21" i="2"/>
  <c r="CZ21" i="2"/>
  <c r="DA21" i="2"/>
  <c r="I32" i="2"/>
  <c r="J32" i="2"/>
  <c r="L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C32" i="2"/>
  <c r="AD32" i="2"/>
  <c r="AF32" i="2"/>
  <c r="AG32" i="2"/>
  <c r="AH32" i="2"/>
  <c r="AI32" i="2"/>
  <c r="AJ32" i="2"/>
  <c r="AK32" i="2"/>
  <c r="AL32" i="2"/>
  <c r="AM32" i="2"/>
  <c r="AN32" i="2"/>
  <c r="AP32" i="2"/>
  <c r="AQ32" i="2"/>
  <c r="AR32" i="2"/>
  <c r="AS32" i="2"/>
  <c r="AT32" i="2"/>
  <c r="AU32" i="2"/>
  <c r="AV32" i="2"/>
  <c r="AW32" i="2"/>
  <c r="AX32" i="2"/>
  <c r="AY32" i="2"/>
  <c r="BA32" i="2"/>
  <c r="BB32" i="2"/>
  <c r="BC32" i="2"/>
  <c r="BE32" i="2"/>
  <c r="BG32" i="2"/>
  <c r="BI32" i="2"/>
  <c r="BK32" i="2"/>
  <c r="BL32" i="2"/>
  <c r="BM32" i="2"/>
  <c r="BN32" i="2"/>
  <c r="BO32" i="2"/>
  <c r="BP32" i="2"/>
  <c r="BQ32" i="2"/>
  <c r="BR32" i="2"/>
  <c r="BS32" i="2"/>
  <c r="BT32" i="2"/>
  <c r="BU32" i="2"/>
  <c r="BW32" i="2"/>
  <c r="BX32" i="2"/>
  <c r="BY32" i="2"/>
  <c r="BZ32" i="2"/>
  <c r="CA32" i="2"/>
  <c r="CB32" i="2"/>
  <c r="CC32" i="2"/>
  <c r="CD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V32" i="2"/>
  <c r="CW32" i="2"/>
  <c r="CX32" i="2"/>
  <c r="CY32" i="2"/>
  <c r="CZ32" i="2"/>
  <c r="DA32" i="2"/>
  <c r="I46" i="2"/>
  <c r="J46" i="2"/>
  <c r="L46" i="2"/>
  <c r="N46" i="2"/>
  <c r="O46" i="2"/>
  <c r="P46" i="2"/>
  <c r="Q46" i="2"/>
  <c r="R46" i="2"/>
  <c r="R93" i="2" s="1"/>
  <c r="R94" i="2" s="1"/>
  <c r="S46" i="2"/>
  <c r="T46" i="2"/>
  <c r="U46" i="2"/>
  <c r="V46" i="2"/>
  <c r="W46" i="2"/>
  <c r="X46" i="2"/>
  <c r="Y46" i="2"/>
  <c r="Z46" i="2"/>
  <c r="Z93" i="2" s="1"/>
  <c r="Z94" i="2" s="1"/>
  <c r="AA46" i="2"/>
  <c r="AC46" i="2"/>
  <c r="AD46" i="2"/>
  <c r="AF46" i="2"/>
  <c r="AG46" i="2"/>
  <c r="AH46" i="2"/>
  <c r="AI46" i="2"/>
  <c r="AJ46" i="2"/>
  <c r="AJ93" i="2" s="1"/>
  <c r="AJ94" i="2" s="1"/>
  <c r="AK46" i="2"/>
  <c r="AL46" i="2"/>
  <c r="AM46" i="2"/>
  <c r="AN46" i="2"/>
  <c r="AP46" i="2"/>
  <c r="AQ46" i="2"/>
  <c r="AR46" i="2"/>
  <c r="AS46" i="2"/>
  <c r="AS93" i="2" s="1"/>
  <c r="AS94" i="2" s="1"/>
  <c r="AT46" i="2"/>
  <c r="AU46" i="2"/>
  <c r="AV46" i="2"/>
  <c r="AW46" i="2"/>
  <c r="AX46" i="2"/>
  <c r="AY46" i="2"/>
  <c r="BA46" i="2"/>
  <c r="BB46" i="2"/>
  <c r="BB93" i="2" s="1"/>
  <c r="BB94" i="2" s="1"/>
  <c r="BC46" i="2"/>
  <c r="BE46" i="2"/>
  <c r="BG46" i="2"/>
  <c r="BI46" i="2"/>
  <c r="BK46" i="2"/>
  <c r="BL46" i="2"/>
  <c r="BM46" i="2"/>
  <c r="BN46" i="2"/>
  <c r="BN93" i="2" s="1"/>
  <c r="BN94" i="2" s="1"/>
  <c r="BO46" i="2"/>
  <c r="BP46" i="2"/>
  <c r="BQ46" i="2"/>
  <c r="BR46" i="2"/>
  <c r="BS46" i="2"/>
  <c r="BT46" i="2"/>
  <c r="BU46" i="2"/>
  <c r="BW46" i="2"/>
  <c r="BW93" i="2" s="1"/>
  <c r="BW94" i="2" s="1"/>
  <c r="BX46" i="2"/>
  <c r="BY46" i="2"/>
  <c r="BZ46" i="2"/>
  <c r="CA46" i="2"/>
  <c r="CB46" i="2"/>
  <c r="CC46" i="2"/>
  <c r="CD46" i="2"/>
  <c r="CF46" i="2"/>
  <c r="CF93" i="2" s="1"/>
  <c r="CF94" i="2" s="1"/>
  <c r="CG46" i="2"/>
  <c r="CH46" i="2"/>
  <c r="CI46" i="2"/>
  <c r="CJ46" i="2"/>
  <c r="CK46" i="2"/>
  <c r="CL46" i="2"/>
  <c r="CM46" i="2"/>
  <c r="CN46" i="2"/>
  <c r="CN93" i="2" s="1"/>
  <c r="CN94" i="2" s="1"/>
  <c r="CO46" i="2"/>
  <c r="CP46" i="2"/>
  <c r="CQ46" i="2"/>
  <c r="CR46" i="2"/>
  <c r="CS46" i="2"/>
  <c r="CT46" i="2"/>
  <c r="CV46" i="2"/>
  <c r="CW46" i="2"/>
  <c r="CW93" i="2" s="1"/>
  <c r="CW94" i="2" s="1"/>
  <c r="CX46" i="2"/>
  <c r="CY46" i="2"/>
  <c r="CZ46" i="2"/>
  <c r="DA46" i="2"/>
  <c r="I63" i="2"/>
  <c r="I93" i="2" s="1"/>
  <c r="I94" i="2" s="1"/>
  <c r="L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C63" i="2"/>
  <c r="AD63" i="2"/>
  <c r="AF63" i="2"/>
  <c r="AG63" i="2"/>
  <c r="AH63" i="2"/>
  <c r="AI63" i="2"/>
  <c r="AJ63" i="2"/>
  <c r="AK63" i="2"/>
  <c r="AL63" i="2"/>
  <c r="AM63" i="2"/>
  <c r="AN63" i="2"/>
  <c r="AP63" i="2"/>
  <c r="AQ63" i="2"/>
  <c r="AR63" i="2"/>
  <c r="AS63" i="2"/>
  <c r="AT63" i="2"/>
  <c r="AU63" i="2"/>
  <c r="AV63" i="2"/>
  <c r="AW63" i="2"/>
  <c r="AX63" i="2"/>
  <c r="AY63" i="2"/>
  <c r="BA63" i="2"/>
  <c r="BB63" i="2"/>
  <c r="BC63" i="2"/>
  <c r="BE63" i="2"/>
  <c r="BG63" i="2"/>
  <c r="BI63" i="2"/>
  <c r="BK63" i="2"/>
  <c r="BL63" i="2"/>
  <c r="BM63" i="2"/>
  <c r="BN63" i="2"/>
  <c r="BO63" i="2"/>
  <c r="BP63" i="2"/>
  <c r="BQ63" i="2"/>
  <c r="BR63" i="2"/>
  <c r="BS63" i="2"/>
  <c r="BT63" i="2"/>
  <c r="BU63" i="2"/>
  <c r="BW63" i="2"/>
  <c r="BX63" i="2"/>
  <c r="BY63" i="2"/>
  <c r="BZ63" i="2"/>
  <c r="CA63" i="2"/>
  <c r="CB63" i="2"/>
  <c r="CC63" i="2"/>
  <c r="CD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V63" i="2"/>
  <c r="CW63" i="2"/>
  <c r="CX63" i="2"/>
  <c r="CY63" i="2"/>
  <c r="CZ63" i="2"/>
  <c r="DA63" i="2"/>
  <c r="I72" i="2"/>
  <c r="J72" i="2"/>
  <c r="L72" i="2"/>
  <c r="N72" i="2"/>
  <c r="N93" i="2" s="1"/>
  <c r="N94" i="2" s="1"/>
  <c r="O72" i="2"/>
  <c r="O93" i="2" s="1"/>
  <c r="O94" i="2" s="1"/>
  <c r="P72" i="2"/>
  <c r="Q72" i="2"/>
  <c r="R72" i="2"/>
  <c r="S72" i="2"/>
  <c r="T72" i="2"/>
  <c r="U72" i="2"/>
  <c r="V72" i="2"/>
  <c r="V93" i="2" s="1"/>
  <c r="V94" i="2" s="1"/>
  <c r="W72" i="2"/>
  <c r="W93" i="2" s="1"/>
  <c r="W94" i="2" s="1"/>
  <c r="X72" i="2"/>
  <c r="Y72" i="2"/>
  <c r="Z72" i="2"/>
  <c r="AA72" i="2"/>
  <c r="AC72" i="2"/>
  <c r="AD72" i="2"/>
  <c r="AF72" i="2"/>
  <c r="AF93" i="2" s="1"/>
  <c r="AF94" i="2" s="1"/>
  <c r="AG72" i="2"/>
  <c r="AG93" i="2" s="1"/>
  <c r="AG94" i="2" s="1"/>
  <c r="AH72" i="2"/>
  <c r="AI72" i="2"/>
  <c r="AJ72" i="2"/>
  <c r="AK72" i="2"/>
  <c r="AL72" i="2"/>
  <c r="AM72" i="2"/>
  <c r="AN72" i="2"/>
  <c r="AN93" i="2" s="1"/>
  <c r="AN94" i="2" s="1"/>
  <c r="AP72" i="2"/>
  <c r="AP93" i="2" s="1"/>
  <c r="AP94" i="2" s="1"/>
  <c r="AQ72" i="2"/>
  <c r="AR72" i="2"/>
  <c r="AS72" i="2"/>
  <c r="AT72" i="2"/>
  <c r="AU72" i="2"/>
  <c r="AV72" i="2"/>
  <c r="AW72" i="2"/>
  <c r="AW93" i="2" s="1"/>
  <c r="AW94" i="2" s="1"/>
  <c r="AX72" i="2"/>
  <c r="AX93" i="2" s="1"/>
  <c r="AX94" i="2" s="1"/>
  <c r="AY72" i="2"/>
  <c r="BA72" i="2"/>
  <c r="BB72" i="2"/>
  <c r="BC72" i="2"/>
  <c r="BE72" i="2"/>
  <c r="BG72" i="2"/>
  <c r="BI72" i="2"/>
  <c r="BI93" i="2" s="1"/>
  <c r="BI94" i="2" s="1"/>
  <c r="BK72" i="2"/>
  <c r="BK93" i="2" s="1"/>
  <c r="BK94" i="2" s="1"/>
  <c r="BL72" i="2"/>
  <c r="BM72" i="2"/>
  <c r="BN72" i="2"/>
  <c r="BO72" i="2"/>
  <c r="BP72" i="2"/>
  <c r="BQ72" i="2"/>
  <c r="BR72" i="2"/>
  <c r="BR93" i="2" s="1"/>
  <c r="BR94" i="2" s="1"/>
  <c r="BS72" i="2"/>
  <c r="BS93" i="2" s="1"/>
  <c r="BS94" i="2" s="1"/>
  <c r="BT72" i="2"/>
  <c r="BU72" i="2"/>
  <c r="BW72" i="2"/>
  <c r="BX72" i="2"/>
  <c r="BY72" i="2"/>
  <c r="BZ72" i="2"/>
  <c r="CA72" i="2"/>
  <c r="CA93" i="2" s="1"/>
  <c r="CA94" i="2" s="1"/>
  <c r="CB72" i="2"/>
  <c r="CB93" i="2" s="1"/>
  <c r="CB94" i="2" s="1"/>
  <c r="CC72" i="2"/>
  <c r="CD72" i="2"/>
  <c r="CF72" i="2"/>
  <c r="CG72" i="2"/>
  <c r="CH72" i="2"/>
  <c r="CI72" i="2"/>
  <c r="CJ72" i="2"/>
  <c r="CJ93" i="2" s="1"/>
  <c r="CJ94" i="2" s="1"/>
  <c r="CK72" i="2"/>
  <c r="CK93" i="2" s="1"/>
  <c r="CK94" i="2" s="1"/>
  <c r="CL72" i="2"/>
  <c r="CM72" i="2"/>
  <c r="CN72" i="2"/>
  <c r="CO72" i="2"/>
  <c r="CP72" i="2"/>
  <c r="CQ72" i="2"/>
  <c r="CR72" i="2"/>
  <c r="CR93" i="2" s="1"/>
  <c r="CR94" i="2" s="1"/>
  <c r="CS72" i="2"/>
  <c r="CS93" i="2" s="1"/>
  <c r="CS94" i="2" s="1"/>
  <c r="CT72" i="2"/>
  <c r="CV72" i="2"/>
  <c r="CW72" i="2"/>
  <c r="CX72" i="2"/>
  <c r="CY72" i="2"/>
  <c r="CZ72" i="2"/>
  <c r="DA72" i="2"/>
  <c r="DA93" i="2" s="1"/>
  <c r="DA94" i="2" s="1"/>
  <c r="I90" i="2"/>
  <c r="J90" i="2"/>
  <c r="L90" i="2"/>
  <c r="N90" i="2"/>
  <c r="O90" i="2"/>
  <c r="P90" i="2"/>
  <c r="P93" i="2" s="1"/>
  <c r="P94" i="2" s="1"/>
  <c r="Q90" i="2"/>
  <c r="Q93" i="2" s="1"/>
  <c r="Q94" i="2" s="1"/>
  <c r="R90" i="2"/>
  <c r="S90" i="2"/>
  <c r="T90" i="2"/>
  <c r="U90" i="2"/>
  <c r="V90" i="2"/>
  <c r="W90" i="2"/>
  <c r="X90" i="2"/>
  <c r="X93" i="2" s="1"/>
  <c r="X94" i="2" s="1"/>
  <c r="Y90" i="2"/>
  <c r="Y93" i="2" s="1"/>
  <c r="Y94" i="2" s="1"/>
  <c r="Z90" i="2"/>
  <c r="AA90" i="2"/>
  <c r="AC90" i="2"/>
  <c r="AD90" i="2"/>
  <c r="AF90" i="2"/>
  <c r="AG90" i="2"/>
  <c r="AH90" i="2"/>
  <c r="AH93" i="2" s="1"/>
  <c r="AH94" i="2" s="1"/>
  <c r="AI90" i="2"/>
  <c r="AI93" i="2" s="1"/>
  <c r="AI94" i="2" s="1"/>
  <c r="AJ90" i="2"/>
  <c r="AK90" i="2"/>
  <c r="AL90" i="2"/>
  <c r="AM90" i="2"/>
  <c r="AN90" i="2"/>
  <c r="AP90" i="2"/>
  <c r="AQ90" i="2"/>
  <c r="AQ93" i="2" s="1"/>
  <c r="AQ94" i="2" s="1"/>
  <c r="AR90" i="2"/>
  <c r="AR93" i="2" s="1"/>
  <c r="AR94" i="2" s="1"/>
  <c r="AS90" i="2"/>
  <c r="AT90" i="2"/>
  <c r="AU90" i="2"/>
  <c r="AV90" i="2"/>
  <c r="AW90" i="2"/>
  <c r="AX90" i="2"/>
  <c r="AY90" i="2"/>
  <c r="AY93" i="2" s="1"/>
  <c r="AY94" i="2" s="1"/>
  <c r="BA90" i="2"/>
  <c r="BA93" i="2" s="1"/>
  <c r="BA94" i="2" s="1"/>
  <c r="BB90" i="2"/>
  <c r="BC90" i="2"/>
  <c r="BE90" i="2"/>
  <c r="BG90" i="2"/>
  <c r="BI90" i="2"/>
  <c r="BK90" i="2"/>
  <c r="BL90" i="2"/>
  <c r="BL93" i="2" s="1"/>
  <c r="BL94" i="2" s="1"/>
  <c r="BM90" i="2"/>
  <c r="BM93" i="2" s="1"/>
  <c r="BM94" i="2" s="1"/>
  <c r="BN90" i="2"/>
  <c r="BO90" i="2"/>
  <c r="BP90" i="2"/>
  <c r="BQ90" i="2"/>
  <c r="BR90" i="2"/>
  <c r="BS90" i="2"/>
  <c r="BT90" i="2"/>
  <c r="BT93" i="2" s="1"/>
  <c r="BT94" i="2" s="1"/>
  <c r="BU90" i="2"/>
  <c r="BU93" i="2" s="1"/>
  <c r="BU94" i="2" s="1"/>
  <c r="BW90" i="2"/>
  <c r="BX90" i="2"/>
  <c r="BY90" i="2"/>
  <c r="BZ90" i="2"/>
  <c r="CA90" i="2"/>
  <c r="CB90" i="2"/>
  <c r="CC90" i="2"/>
  <c r="CC93" i="2" s="1"/>
  <c r="CC94" i="2" s="1"/>
  <c r="CD90" i="2"/>
  <c r="CD93" i="2" s="1"/>
  <c r="CD94" i="2" s="1"/>
  <c r="CF90" i="2"/>
  <c r="CG90" i="2"/>
  <c r="CH90" i="2"/>
  <c r="CI90" i="2"/>
  <c r="CJ90" i="2"/>
  <c r="CK90" i="2"/>
  <c r="CL90" i="2"/>
  <c r="CL93" i="2" s="1"/>
  <c r="CL94" i="2" s="1"/>
  <c r="CM90" i="2"/>
  <c r="CM93" i="2" s="1"/>
  <c r="CM94" i="2" s="1"/>
  <c r="CN90" i="2"/>
  <c r="CO90" i="2"/>
  <c r="CP90" i="2"/>
  <c r="CQ90" i="2"/>
  <c r="CR90" i="2"/>
  <c r="CS90" i="2"/>
  <c r="CT90" i="2"/>
  <c r="CT93" i="2" s="1"/>
  <c r="CT94" i="2" s="1"/>
  <c r="CV90" i="2"/>
  <c r="CV93" i="2" s="1"/>
  <c r="CV94" i="2" s="1"/>
  <c r="CW90" i="2"/>
  <c r="CX90" i="2"/>
  <c r="CY90" i="2"/>
  <c r="CZ90" i="2"/>
  <c r="DA90" i="2"/>
  <c r="J93" i="2"/>
  <c r="L93" i="2"/>
  <c r="S93" i="2"/>
  <c r="T93" i="2"/>
  <c r="T94" i="2" s="1"/>
  <c r="U93" i="2"/>
  <c r="U94" i="2" s="1"/>
  <c r="AA93" i="2"/>
  <c r="AC93" i="2"/>
  <c r="AC94" i="2" s="1"/>
  <c r="AD93" i="2"/>
  <c r="AD94" i="2" s="1"/>
  <c r="AK93" i="2"/>
  <c r="AL93" i="2"/>
  <c r="AL94" i="2" s="1"/>
  <c r="AM93" i="2"/>
  <c r="AM94" i="2" s="1"/>
  <c r="AT93" i="2"/>
  <c r="AU93" i="2"/>
  <c r="AU94" i="2" s="1"/>
  <c r="AV93" i="2"/>
  <c r="AV94" i="2" s="1"/>
  <c r="BC93" i="2"/>
  <c r="BE93" i="2"/>
  <c r="BE94" i="2" s="1"/>
  <c r="BG93" i="2"/>
  <c r="BG94" i="2" s="1"/>
  <c r="BO93" i="2"/>
  <c r="BP93" i="2"/>
  <c r="BP94" i="2" s="1"/>
  <c r="BQ93" i="2"/>
  <c r="BQ94" i="2" s="1"/>
  <c r="BX93" i="2"/>
  <c r="BY93" i="2"/>
  <c r="BY94" i="2" s="1"/>
  <c r="BZ93" i="2"/>
  <c r="BZ94" i="2" s="1"/>
  <c r="CG93" i="2"/>
  <c r="CH93" i="2"/>
  <c r="CH94" i="2" s="1"/>
  <c r="CI93" i="2"/>
  <c r="CI94" i="2" s="1"/>
  <c r="CO93" i="2"/>
  <c r="CP93" i="2"/>
  <c r="CP94" i="2" s="1"/>
  <c r="CQ93" i="2"/>
  <c r="CQ94" i="2" s="1"/>
  <c r="CX93" i="2"/>
  <c r="CY93" i="2"/>
  <c r="CY94" i="2" s="1"/>
  <c r="CZ93" i="2"/>
  <c r="CZ94" i="2" s="1"/>
  <c r="S94" i="2"/>
  <c r="AA94" i="2"/>
  <c r="AK94" i="2"/>
  <c r="AT94" i="2"/>
  <c r="BC94" i="2"/>
  <c r="BO94" i="2"/>
  <c r="BX94" i="2"/>
  <c r="CG94" i="2"/>
  <c r="CO94" i="2"/>
  <c r="CX94" i="2"/>
  <c r="H32" i="2" l="1"/>
  <c r="G21" i="2"/>
  <c r="G32" i="2" l="1"/>
  <c r="H46" i="2"/>
  <c r="G46" i="2" l="1"/>
  <c r="H63" i="2"/>
  <c r="H72" i="2" l="1"/>
  <c r="G63" i="2"/>
  <c r="H90" i="2" l="1"/>
  <c r="G90" i="2" s="1"/>
  <c r="G72" i="2"/>
</calcChain>
</file>

<file path=xl/sharedStrings.xml><?xml version="1.0" encoding="utf-8"?>
<sst xmlns="http://schemas.openxmlformats.org/spreadsheetml/2006/main" count="409" uniqueCount="204">
  <si>
    <t>Remaining budget allocation</t>
  </si>
  <si>
    <t>Totals</t>
  </si>
  <si>
    <t>End September</t>
  </si>
  <si>
    <t>VODAFONE (parish mobile)</t>
  </si>
  <si>
    <t>DD</t>
  </si>
  <si>
    <t>2022-18589.10</t>
  </si>
  <si>
    <t>SERVICE CHARGES (bank charges)</t>
  </si>
  <si>
    <t>PAY</t>
  </si>
  <si>
    <t>2022-18589.8</t>
  </si>
  <si>
    <t>C. JOHNSON (mileage and donation reimbursement for Shaw &amp; Crompton civic service)</t>
  </si>
  <si>
    <t>FPO</t>
  </si>
  <si>
    <t>ALEX GREENWOOD (toner)</t>
  </si>
  <si>
    <t xml:space="preserve">MS 365 (standard license) </t>
  </si>
  <si>
    <t>DEB</t>
  </si>
  <si>
    <t>2022-18589.9</t>
  </si>
  <si>
    <t>MS 365 (basic licenses)</t>
  </si>
  <si>
    <t>CALDERDALE SELF STORAGE (assets storage)</t>
  </si>
  <si>
    <t>SO</t>
  </si>
  <si>
    <t>2022-18589.11</t>
  </si>
  <si>
    <t>2023/2024 110</t>
  </si>
  <si>
    <t>2022-18589.2</t>
  </si>
  <si>
    <t>18771 (as and when)</t>
  </si>
  <si>
    <t>JANET SHEARD (file &amp; ring binder)</t>
  </si>
  <si>
    <t>JANET SHEARD (A4 paper)</t>
  </si>
  <si>
    <t>RICHARD CRAIG JOHNSON ( for vehicle hire)</t>
  </si>
  <si>
    <t>MICK OXLEY (statue removal)</t>
  </si>
  <si>
    <t>End August</t>
  </si>
  <si>
    <t>End July</t>
  </si>
  <si>
    <t>JANET SHEARD (printer toner)</t>
  </si>
  <si>
    <t>Q2</t>
  </si>
  <si>
    <t>FAB SPIDER (annual SSL certificate)</t>
  </si>
  <si>
    <t>2022-18590.9/18763</t>
  </si>
  <si>
    <t>JANET SHEARD (mobile phone cable)</t>
  </si>
  <si>
    <t>PPL PRS LTD (music for jubilee)</t>
  </si>
  <si>
    <t>RIPPONDEN BOWLING CLUB (grant)</t>
  </si>
  <si>
    <t>HMRC (tax and NI)</t>
  </si>
  <si>
    <t>2022-18589.3</t>
  </si>
  <si>
    <t>CALDERDALE MBC (election expenses)</t>
  </si>
  <si>
    <t>A G  GREENWOOD (document wallets and binders)</t>
  </si>
  <si>
    <t>2023/2024-18753</t>
  </si>
  <si>
    <t>A G  GREENWOOD (printer ink)</t>
  </si>
  <si>
    <t>End June</t>
  </si>
  <si>
    <t>Q1</t>
  </si>
  <si>
    <t>BRIGGSPRIESTLEY (flags: voted to take from coronation)</t>
  </si>
  <si>
    <t>2022-18545</t>
  </si>
  <si>
    <t>RYBURN UNITED (room hire: 3 occasions)</t>
  </si>
  <si>
    <t>2022-18589.12</t>
  </si>
  <si>
    <t>SOYLAND IN BLOOM (grant)</t>
  </si>
  <si>
    <t>TOWN PARISH  AUDIT (AGAR internal auditor)</t>
  </si>
  <si>
    <t>2022-18589.4</t>
  </si>
  <si>
    <t>VAC (subscription)</t>
  </si>
  <si>
    <t>RIPPONDEN CHILDREN DAY (grant)</t>
  </si>
  <si>
    <t>End May</t>
  </si>
  <si>
    <t xml:space="preserve">CO-OP GROUP </t>
  </si>
  <si>
    <t>2022-18590.1</t>
  </si>
  <si>
    <t>GO LOCAL (annual report)</t>
  </si>
  <si>
    <t>2022-18590.6</t>
  </si>
  <si>
    <t>McAfee.com (anti-virus software)</t>
  </si>
  <si>
    <t>2022-18590.20</t>
  </si>
  <si>
    <t>HMRC (VAT return)</t>
  </si>
  <si>
    <t>BGC</t>
  </si>
  <si>
    <t>Income</t>
  </si>
  <si>
    <t>End April</t>
  </si>
  <si>
    <t>JRB ENTERPRISE LTD (dog poo bags)</t>
  </si>
  <si>
    <t>2022-18590.17</t>
  </si>
  <si>
    <t>POST OFFICE (stamps)</t>
  </si>
  <si>
    <t>??</t>
  </si>
  <si>
    <t>INSTANTPRINT (annual report)</t>
  </si>
  <si>
    <t>2022-18590.5</t>
  </si>
  <si>
    <t>Balance</t>
  </si>
  <si>
    <t>BARKISLAND ACTIVE (grant)</t>
  </si>
  <si>
    <t>2022-18592</t>
  </si>
  <si>
    <t>Receipts total</t>
  </si>
  <si>
    <t>CROWS (grant)</t>
  </si>
  <si>
    <r>
      <rPr>
        <i/>
        <sz val="8"/>
        <color rgb="FF000000"/>
        <rFont val="Calibri"/>
        <family val="2"/>
        <scheme val="minor"/>
      </rPr>
      <t>2022-18590.12</t>
    </r>
    <r>
      <rPr>
        <sz val="8"/>
        <color rgb="FF000000"/>
        <rFont val="Calibri"/>
        <family val="2"/>
        <scheme val="minor"/>
      </rPr>
      <t>/2022-18591</t>
    </r>
  </si>
  <si>
    <t>INTEREST (GROSS)</t>
  </si>
  <si>
    <t>SLCC (subscription)</t>
  </si>
  <si>
    <t>2022-18589.6</t>
  </si>
  <si>
    <t>ZURICH (insurance)</t>
  </si>
  <si>
    <t>2022-18589.13</t>
  </si>
  <si>
    <t>YLCA (subscription)</t>
  </si>
  <si>
    <t>2022-18589.7</t>
  </si>
  <si>
    <t>A G  GREENWOOD (plants for Rishworth Memorial)</t>
  </si>
  <si>
    <t>ENV2022-24</t>
  </si>
  <si>
    <t>CALDERDALE M.B.C. (precept)</t>
  </si>
  <si>
    <t>R1</t>
  </si>
  <si>
    <t>Working capital</t>
  </si>
  <si>
    <t>Premises</t>
  </si>
  <si>
    <t>Benches</t>
  </si>
  <si>
    <t>Railings</t>
  </si>
  <si>
    <t>Contingency at 20% of last years spend</t>
  </si>
  <si>
    <t>Rebranding new sign</t>
  </si>
  <si>
    <t>Co-option Expenses</t>
  </si>
  <si>
    <t xml:space="preserve">Election Expenses </t>
  </si>
  <si>
    <t>GDPR Registration</t>
  </si>
  <si>
    <t>Room Hire - Annual Assembly</t>
  </si>
  <si>
    <t>Door</t>
  </si>
  <si>
    <t>Handrail</t>
  </si>
  <si>
    <t>Tiles</t>
  </si>
  <si>
    <t xml:space="preserve">Window locks </t>
  </si>
  <si>
    <t>emergeny lights</t>
  </si>
  <si>
    <t>Lighting</t>
  </si>
  <si>
    <t xml:space="preserve">Décor </t>
  </si>
  <si>
    <t>box in control panels</t>
  </si>
  <si>
    <t>Carpet</t>
  </si>
  <si>
    <t>Toilets refit</t>
  </si>
  <si>
    <t>Electrics</t>
  </si>
  <si>
    <t>rendering, pointing</t>
  </si>
  <si>
    <t>roof</t>
  </si>
  <si>
    <t>Percussion tap</t>
  </si>
  <si>
    <t>Books</t>
  </si>
  <si>
    <t>Other Expenses</t>
  </si>
  <si>
    <t>Purchase of Xmas lights ringfenced</t>
  </si>
  <si>
    <t>Coronation Event (ringfenced)</t>
  </si>
  <si>
    <t>Cllr Outreach</t>
  </si>
  <si>
    <t>Remembrance Day</t>
  </si>
  <si>
    <t xml:space="preserve">Christmas Lights </t>
  </si>
  <si>
    <t>Parish Report &amp; Newsletters</t>
  </si>
  <si>
    <t>Website</t>
  </si>
  <si>
    <t>Rishworth turning circle</t>
  </si>
  <si>
    <t>Parking creation - ringfenced</t>
  </si>
  <si>
    <t>Road side vegetation removal</t>
  </si>
  <si>
    <t>Replant Ripponden War Memorail</t>
  </si>
  <si>
    <t>Odd job man</t>
  </si>
  <si>
    <t>General Tidy Up</t>
  </si>
  <si>
    <t>Dog Waste Bags</t>
  </si>
  <si>
    <t xml:space="preserve">Renovation of Seats &amp; Benches ringfenced </t>
  </si>
  <si>
    <t>Garden Competition</t>
  </si>
  <si>
    <t xml:space="preserve">CROWS annual maintance </t>
  </si>
  <si>
    <t>Hanging Baskets &amp; Planters</t>
  </si>
  <si>
    <t>Special projects</t>
  </si>
  <si>
    <t>s137</t>
  </si>
  <si>
    <t>Chairman's Allowance</t>
  </si>
  <si>
    <t>Training</t>
  </si>
  <si>
    <t>Travel</t>
  </si>
  <si>
    <t>Civic Regalia</t>
  </si>
  <si>
    <t>Bank Charges</t>
  </si>
  <si>
    <t>Reference Books</t>
  </si>
  <si>
    <t>Postage - Combined</t>
  </si>
  <si>
    <t>Servicing Equipment</t>
  </si>
  <si>
    <t>Audit Fees</t>
  </si>
  <si>
    <t>Telephone &amp; Internet</t>
  </si>
  <si>
    <t>Anti virus</t>
  </si>
  <si>
    <t>Office 365</t>
  </si>
  <si>
    <t>IT update - Library</t>
  </si>
  <si>
    <t>Stationery &amp; Supplies - Combined</t>
  </si>
  <si>
    <t>Training - library</t>
  </si>
  <si>
    <t>Work Place Pension</t>
  </si>
  <si>
    <t>NI and Tax - Library</t>
  </si>
  <si>
    <t>NI and Tax</t>
  </si>
  <si>
    <t>Volunteer Coordinator</t>
  </si>
  <si>
    <t>Additional Hours</t>
  </si>
  <si>
    <t xml:space="preserve">Clerk's Salary </t>
  </si>
  <si>
    <t xml:space="preserve">SLCC  </t>
  </si>
  <si>
    <t xml:space="preserve">YLCA   </t>
  </si>
  <si>
    <t>Toilet disposables</t>
  </si>
  <si>
    <t>Sanitary disposal</t>
  </si>
  <si>
    <t>Storage</t>
  </si>
  <si>
    <t>Security System</t>
  </si>
  <si>
    <t>Ebennzer Graveyard maint</t>
  </si>
  <si>
    <t>Ebennzer Graveyard and Hob Lane mow</t>
  </si>
  <si>
    <t>Repairs &amp; Maintenance</t>
  </si>
  <si>
    <t>Cleaning</t>
  </si>
  <si>
    <t>Window cleaning</t>
  </si>
  <si>
    <t>Gas &amp; Electricity</t>
  </si>
  <si>
    <t>Water Rates</t>
  </si>
  <si>
    <t>General Insurance - COMBINED</t>
  </si>
  <si>
    <t>Buildings Insurance</t>
  </si>
  <si>
    <t>Move and set up costs</t>
  </si>
  <si>
    <t>VAT</t>
  </si>
  <si>
    <t>Receipts</t>
  </si>
  <si>
    <t>Payments</t>
  </si>
  <si>
    <t>Description</t>
  </si>
  <si>
    <t>Checked</t>
  </si>
  <si>
    <t>Payment type</t>
  </si>
  <si>
    <t>Res no.</t>
  </si>
  <si>
    <t>Inv. no.</t>
  </si>
  <si>
    <t>Date</t>
  </si>
  <si>
    <t>Reserves monies outside of budget</t>
  </si>
  <si>
    <t>R1 (BBI)</t>
  </si>
  <si>
    <t>R6</t>
  </si>
  <si>
    <t>R5 (TA)</t>
  </si>
  <si>
    <t>R4 (TA)</t>
  </si>
  <si>
    <t>Treasurers account</t>
  </si>
  <si>
    <t>Other</t>
  </si>
  <si>
    <t>Library</t>
  </si>
  <si>
    <t>R2 (TA)</t>
  </si>
  <si>
    <t>R3 (TA)</t>
  </si>
  <si>
    <t>Comms</t>
  </si>
  <si>
    <t>Environment</t>
  </si>
  <si>
    <t>Projects/Grants</t>
  </si>
  <si>
    <t>S137</t>
  </si>
  <si>
    <t>Civic</t>
  </si>
  <si>
    <t>Members</t>
  </si>
  <si>
    <t>Adminstrative</t>
  </si>
  <si>
    <t>Employment</t>
  </si>
  <si>
    <t>Subs</t>
  </si>
  <si>
    <t>23/24 budget allocation total</t>
  </si>
  <si>
    <t>Business account balance</t>
  </si>
  <si>
    <t>Total balance: across all accounts (ref: AGAR box 7)</t>
  </si>
  <si>
    <t>SALARY (redacted details)</t>
  </si>
  <si>
    <t>MOORLAND BOOK KEEPING (payroll work)</t>
  </si>
  <si>
    <t>EMPLOYEE EXPENSES</t>
  </si>
  <si>
    <t>OPTIMAL HR (HR consultancy)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</si>
</sst>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7"/>
      <name val="Arial"/>
      <family val="2"/>
    </font>
    <font>
      <sz val="7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2" fillId="4" borderId="2" xfId="0" applyFont="1" applyFill="1" applyBorder="1"/>
    <xf numFmtId="0" fontId="2" fillId="4" borderId="3" xfId="0" applyFont="1" applyFill="1" applyBorder="1"/>
    <xf numFmtId="0" fontId="1" fillId="5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4" fontId="2" fillId="4" borderId="2" xfId="0" applyNumberFormat="1" applyFont="1" applyFill="1" applyBorder="1"/>
    <xf numFmtId="4" fontId="2" fillId="4" borderId="3" xfId="0" applyNumberFormat="1" applyFont="1" applyFill="1" applyBorder="1"/>
    <xf numFmtId="4" fontId="2" fillId="4" borderId="6" xfId="0" applyNumberFormat="1" applyFont="1" applyFill="1" applyBorder="1"/>
    <xf numFmtId="0" fontId="1" fillId="4" borderId="2" xfId="0" applyFont="1" applyFill="1" applyBorder="1"/>
    <xf numFmtId="0" fontId="2" fillId="0" borderId="0" xfId="0" applyFont="1"/>
    <xf numFmtId="0" fontId="2" fillId="0" borderId="7" xfId="0" applyFont="1" applyBorder="1"/>
    <xf numFmtId="0" fontId="1" fillId="6" borderId="0" xfId="0" applyFont="1" applyFill="1"/>
    <xf numFmtId="0" fontId="2" fillId="0" borderId="4" xfId="0" applyFont="1" applyBorder="1"/>
    <xf numFmtId="2" fontId="2" fillId="0" borderId="0" xfId="0" applyNumberFormat="1" applyFont="1"/>
    <xf numFmtId="0" fontId="2" fillId="7" borderId="8" xfId="0" applyFont="1" applyFill="1" applyBorder="1"/>
    <xf numFmtId="4" fontId="2" fillId="7" borderId="8" xfId="0" applyNumberFormat="1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4" fontId="2" fillId="7" borderId="10" xfId="0" applyNumberFormat="1" applyFont="1" applyFill="1" applyBorder="1"/>
    <xf numFmtId="2" fontId="2" fillId="7" borderId="10" xfId="0" applyNumberFormat="1" applyFont="1" applyFill="1" applyBorder="1"/>
    <xf numFmtId="0" fontId="1" fillId="0" borderId="7" xfId="0" applyFont="1" applyBorder="1"/>
    <xf numFmtId="0" fontId="1" fillId="0" borderId="4" xfId="0" applyFont="1" applyBorder="1"/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4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" fillId="5" borderId="7" xfId="0" applyFont="1" applyFill="1" applyBorder="1"/>
    <xf numFmtId="4" fontId="1" fillId="0" borderId="4" xfId="0" applyNumberFormat="1" applyFont="1" applyBorder="1"/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49" fontId="5" fillId="0" borderId="0" xfId="0" applyNumberFormat="1" applyFont="1"/>
    <xf numFmtId="164" fontId="1" fillId="0" borderId="0" xfId="0" applyNumberFormat="1" applyFont="1" applyAlignment="1">
      <alignment horizontal="center"/>
    </xf>
    <xf numFmtId="4" fontId="1" fillId="0" borderId="7" xfId="0" applyNumberFormat="1" applyFont="1" applyBorder="1"/>
    <xf numFmtId="49" fontId="5" fillId="0" borderId="0" xfId="0" applyNumberFormat="1" applyFont="1" applyAlignment="1">
      <alignment horizontal="center"/>
    </xf>
    <xf numFmtId="4" fontId="1" fillId="0" borderId="12" xfId="0" applyNumberFormat="1" applyFont="1" applyBorder="1"/>
    <xf numFmtId="0" fontId="2" fillId="0" borderId="12" xfId="0" applyFont="1" applyBorder="1"/>
    <xf numFmtId="0" fontId="2" fillId="0" borderId="13" xfId="0" applyFont="1" applyBorder="1"/>
    <xf numFmtId="4" fontId="1" fillId="0" borderId="14" xfId="0" applyNumberFormat="1" applyFont="1" applyBorder="1"/>
    <xf numFmtId="49" fontId="5" fillId="0" borderId="1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0" fontId="3" fillId="0" borderId="12" xfId="0" applyFont="1" applyBorder="1"/>
    <xf numFmtId="0" fontId="5" fillId="0" borderId="12" xfId="0" applyFont="1" applyBorder="1" applyAlignment="1">
      <alignment horizontal="right"/>
    </xf>
    <xf numFmtId="164" fontId="1" fillId="0" borderId="12" xfId="0" applyNumberFormat="1" applyFont="1" applyBorder="1" applyAlignment="1">
      <alignment horizontal="center"/>
    </xf>
    <xf numFmtId="0" fontId="2" fillId="7" borderId="12" xfId="0" applyFont="1" applyFill="1" applyBorder="1"/>
    <xf numFmtId="0" fontId="2" fillId="7" borderId="14" xfId="0" applyFont="1" applyFill="1" applyBorder="1"/>
    <xf numFmtId="14" fontId="1" fillId="0" borderId="0" xfId="0" applyNumberFormat="1" applyFont="1"/>
    <xf numFmtId="0" fontId="7" fillId="0" borderId="0" xfId="0" applyFont="1"/>
    <xf numFmtId="0" fontId="2" fillId="5" borderId="4" xfId="0" applyFont="1" applyFill="1" applyBorder="1"/>
    <xf numFmtId="2" fontId="2" fillId="7" borderId="11" xfId="0" applyNumberFormat="1" applyFont="1" applyFill="1" applyBorder="1" applyAlignment="1">
      <alignment horizontal="center"/>
    </xf>
    <xf numFmtId="0" fontId="2" fillId="3" borderId="0" xfId="0" applyFont="1" applyFill="1"/>
    <xf numFmtId="0" fontId="5" fillId="0" borderId="4" xfId="0" applyFont="1" applyBorder="1"/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6" borderId="0" xfId="0" applyFont="1" applyFill="1"/>
    <xf numFmtId="0" fontId="1" fillId="6" borderId="0" xfId="0" applyFont="1" applyFill="1" applyAlignment="1">
      <alignment horizontal="center"/>
    </xf>
    <xf numFmtId="14" fontId="1" fillId="0" borderId="0" xfId="0" applyNumberFormat="1" applyFont="1" applyAlignment="1">
      <alignment horizontal="right"/>
    </xf>
    <xf numFmtId="0" fontId="1" fillId="5" borderId="16" xfId="0" applyFont="1" applyFill="1" applyBorder="1"/>
    <xf numFmtId="0" fontId="1" fillId="0" borderId="16" xfId="0" applyFont="1" applyBorder="1"/>
    <xf numFmtId="0" fontId="5" fillId="0" borderId="0" xfId="0" applyFont="1" applyAlignment="1">
      <alignment horizontal="right" wrapText="1"/>
    </xf>
    <xf numFmtId="0" fontId="8" fillId="8" borderId="17" xfId="0" applyFont="1" applyFill="1" applyBorder="1" applyAlignment="1">
      <alignment horizontal="center" wrapText="1"/>
    </xf>
    <xf numFmtId="0" fontId="1" fillId="5" borderId="14" xfId="0" applyFont="1" applyFill="1" applyBorder="1"/>
    <xf numFmtId="0" fontId="1" fillId="0" borderId="14" xfId="0" applyFont="1" applyBorder="1"/>
    <xf numFmtId="0" fontId="9" fillId="9" borderId="18" xfId="0" applyFont="1" applyFill="1" applyBorder="1" applyAlignment="1">
      <alignment textRotation="90"/>
    </xf>
    <xf numFmtId="0" fontId="8" fillId="8" borderId="19" xfId="0" applyFont="1" applyFill="1" applyBorder="1" applyAlignment="1">
      <alignment textRotation="90" wrapText="1"/>
    </xf>
    <xf numFmtId="0" fontId="9" fillId="0" borderId="0" xfId="0" applyFont="1"/>
    <xf numFmtId="0" fontId="9" fillId="9" borderId="20" xfId="0" applyFont="1" applyFill="1" applyBorder="1" applyAlignment="1">
      <alignment textRotation="90"/>
    </xf>
    <xf numFmtId="0" fontId="8" fillId="10" borderId="19" xfId="0" applyFont="1" applyFill="1" applyBorder="1" applyAlignment="1">
      <alignment textRotation="90" wrapText="1"/>
    </xf>
    <xf numFmtId="0" fontId="8" fillId="0" borderId="0" xfId="0" applyFont="1" applyAlignment="1">
      <alignment textRotation="90"/>
    </xf>
    <xf numFmtId="0" fontId="8" fillId="3" borderId="0" xfId="0" applyFont="1" applyFill="1" applyAlignment="1">
      <alignment textRotation="90"/>
    </xf>
    <xf numFmtId="0" fontId="8" fillId="0" borderId="10" xfId="0" applyFont="1" applyBorder="1" applyAlignment="1">
      <alignment textRotation="90"/>
    </xf>
    <xf numFmtId="0" fontId="8" fillId="0" borderId="9" xfId="0" applyFont="1" applyBorder="1" applyAlignment="1">
      <alignment textRotation="90"/>
    </xf>
    <xf numFmtId="0" fontId="8" fillId="5" borderId="10" xfId="0" applyFont="1" applyFill="1" applyBorder="1" applyAlignment="1">
      <alignment textRotation="90" wrapText="1"/>
    </xf>
    <xf numFmtId="0" fontId="8" fillId="9" borderId="10" xfId="0" applyFont="1" applyFill="1" applyBorder="1" applyAlignment="1">
      <alignment textRotation="90"/>
    </xf>
    <xf numFmtId="0" fontId="9" fillId="0" borderId="10" xfId="0" applyFont="1" applyBorder="1" applyAlignment="1">
      <alignment textRotation="90"/>
    </xf>
    <xf numFmtId="0" fontId="8" fillId="0" borderId="10" xfId="0" applyFont="1" applyBorder="1" applyAlignment="1">
      <alignment textRotation="90" wrapText="1"/>
    </xf>
    <xf numFmtId="0" fontId="5" fillId="6" borderId="1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9" fillId="9" borderId="21" xfId="0" applyFont="1" applyFill="1" applyBorder="1" applyAlignment="1">
      <alignment textRotation="90"/>
    </xf>
    <xf numFmtId="0" fontId="8" fillId="8" borderId="22" xfId="0" applyFont="1" applyFill="1" applyBorder="1" applyAlignment="1">
      <alignment horizontal="center" textRotation="90" wrapText="1"/>
    </xf>
    <xf numFmtId="0" fontId="9" fillId="9" borderId="23" xfId="0" applyFont="1" applyFill="1" applyBorder="1" applyAlignment="1">
      <alignment textRotation="90"/>
    </xf>
    <xf numFmtId="0" fontId="9" fillId="9" borderId="10" xfId="0" applyFont="1" applyFill="1" applyBorder="1" applyAlignment="1">
      <alignment textRotation="90"/>
    </xf>
    <xf numFmtId="0" fontId="8" fillId="10" borderId="22" xfId="0" applyFont="1" applyFill="1" applyBorder="1" applyAlignment="1">
      <alignment horizontal="center" textRotation="90" wrapText="1"/>
    </xf>
    <xf numFmtId="0" fontId="8" fillId="5" borderId="10" xfId="0" applyFont="1" applyFill="1" applyBorder="1" applyAlignment="1">
      <alignment horizontal="center" textRotation="90" wrapText="1"/>
    </xf>
    <xf numFmtId="0" fontId="8" fillId="0" borderId="10" xfId="0" applyFont="1" applyBorder="1" applyAlignment="1">
      <alignment horizontal="center" textRotation="90" wrapText="1"/>
    </xf>
    <xf numFmtId="0" fontId="4" fillId="6" borderId="11" xfId="0" applyFont="1" applyFill="1" applyBorder="1" applyAlignment="1">
      <alignment horizontal="center" wrapText="1"/>
    </xf>
    <xf numFmtId="0" fontId="4" fillId="5" borderId="14" xfId="0" applyFont="1" applyFill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left" textRotation="90" wrapText="1"/>
    </xf>
    <xf numFmtId="0" fontId="5" fillId="0" borderId="10" xfId="0" applyFont="1" applyBorder="1" applyAlignment="1">
      <alignment textRotation="90" wrapText="1"/>
    </xf>
    <xf numFmtId="0" fontId="9" fillId="9" borderId="21" xfId="0" applyFont="1" applyFill="1" applyBorder="1"/>
    <xf numFmtId="0" fontId="9" fillId="9" borderId="24" xfId="0" applyFont="1" applyFill="1" applyBorder="1"/>
    <xf numFmtId="0" fontId="9" fillId="9" borderId="25" xfId="0" applyFont="1" applyFill="1" applyBorder="1"/>
    <xf numFmtId="0" fontId="9" fillId="9" borderId="26" xfId="0" applyFont="1" applyFill="1" applyBorder="1"/>
    <xf numFmtId="0" fontId="8" fillId="10" borderId="17" xfId="0" applyFont="1" applyFill="1" applyBorder="1" applyAlignment="1">
      <alignment horizontal="center" wrapText="1"/>
    </xf>
    <xf numFmtId="0" fontId="9" fillId="0" borderId="10" xfId="0" applyFont="1" applyBorder="1"/>
    <xf numFmtId="0" fontId="9" fillId="9" borderId="10" xfId="0" applyFont="1" applyFill="1" applyBorder="1" applyAlignment="1">
      <alignment horizontal="center" textRotation="90" wrapText="1"/>
    </xf>
    <xf numFmtId="0" fontId="8" fillId="11" borderId="10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5" fillId="5" borderId="14" xfId="0" applyFont="1" applyFill="1" applyBorder="1" applyAlignment="1">
      <alignment horizontal="center" wrapText="1"/>
    </xf>
    <xf numFmtId="2" fontId="2" fillId="0" borderId="10" xfId="0" applyNumberFormat="1" applyFont="1" applyBorder="1"/>
    <xf numFmtId="0" fontId="9" fillId="9" borderId="27" xfId="0" applyFont="1" applyFill="1" applyBorder="1"/>
    <xf numFmtId="0" fontId="8" fillId="8" borderId="28" xfId="0" applyFont="1" applyFill="1" applyBorder="1" applyAlignment="1">
      <alignment horizontal="center" wrapText="1"/>
    </xf>
    <xf numFmtId="0" fontId="9" fillId="9" borderId="29" xfId="0" applyFont="1" applyFill="1" applyBorder="1"/>
    <xf numFmtId="0" fontId="8" fillId="10" borderId="28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right" vertical="center"/>
    </xf>
    <xf numFmtId="49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3150-6527-4D98-8841-B572BE54DCB1}">
  <dimension ref="A1:DK96"/>
  <sheetViews>
    <sheetView tabSelected="1" topLeftCell="A4" zoomScaleNormal="100" workbookViewId="0">
      <selection activeCell="F13" sqref="F13"/>
    </sheetView>
  </sheetViews>
  <sheetFormatPr defaultRowHeight="15" x14ac:dyDescent="0.25"/>
  <cols>
    <col min="1" max="1" width="10.7109375" bestFit="1" customWidth="1"/>
    <col min="2" max="2" width="5.85546875" bestFit="1" customWidth="1"/>
    <col min="3" max="3" width="20.5703125" bestFit="1" customWidth="1"/>
    <col min="4" max="4" width="7" bestFit="1" customWidth="1"/>
    <col min="5" max="5" width="3" bestFit="1" customWidth="1"/>
    <col min="6" max="6" width="37.7109375" customWidth="1"/>
    <col min="7" max="7" width="11.5703125" bestFit="1" customWidth="1"/>
    <col min="8" max="8" width="8.28515625" bestFit="1" customWidth="1"/>
    <col min="9" max="9" width="9.5703125" bestFit="1" customWidth="1"/>
    <col min="10" max="10" width="7.85546875" bestFit="1" customWidth="1"/>
    <col min="11" max="11" width="2.5703125" customWidth="1"/>
    <col min="12" max="12" width="7.5703125" customWidth="1"/>
    <col min="13" max="13" width="2.7109375" customWidth="1"/>
    <col min="14" max="15" width="3.5703125" bestFit="1" customWidth="1"/>
    <col min="16" max="16" width="6.140625" bestFit="1" customWidth="1"/>
    <col min="17" max="17" width="3.5703125" bestFit="1" customWidth="1"/>
    <col min="18" max="18" width="4.42578125" bestFit="1" customWidth="1"/>
    <col min="19" max="19" width="3.5703125" bestFit="1" customWidth="1"/>
    <col min="20" max="20" width="4.42578125" bestFit="1" customWidth="1"/>
    <col min="21" max="24" width="3.5703125" bestFit="1" customWidth="1"/>
    <col min="25" max="25" width="7" bestFit="1" customWidth="1"/>
    <col min="26" max="26" width="2.5703125" bestFit="1" customWidth="1"/>
    <col min="27" max="27" width="3.5703125" bestFit="1" customWidth="1"/>
    <col min="28" max="28" width="2.5703125" bestFit="1" customWidth="1"/>
    <col min="29" max="29" width="4.42578125" bestFit="1" customWidth="1"/>
    <col min="30" max="30" width="3.5703125" bestFit="1" customWidth="1"/>
    <col min="31" max="31" width="2.5703125" bestFit="1" customWidth="1"/>
    <col min="32" max="32" width="7" bestFit="1" customWidth="1"/>
    <col min="33" max="33" width="4.42578125" bestFit="1" customWidth="1"/>
    <col min="34" max="35" width="7" bestFit="1" customWidth="1"/>
    <col min="36" max="36" width="4.42578125" bestFit="1" customWidth="1"/>
    <col min="37" max="38" width="3.5703125" bestFit="1" customWidth="1"/>
    <col min="39" max="39" width="5.28515625" bestFit="1" customWidth="1"/>
    <col min="40" max="40" width="3.5703125" bestFit="1" customWidth="1"/>
    <col min="41" max="41" width="4.28515625" bestFit="1" customWidth="1"/>
    <col min="42" max="42" width="7" bestFit="1" customWidth="1"/>
    <col min="43" max="43" width="3.5703125" bestFit="1" customWidth="1"/>
    <col min="44" max="46" width="5.28515625" bestFit="1" customWidth="1"/>
    <col min="47" max="48" width="3.5703125" bestFit="1" customWidth="1"/>
    <col min="49" max="49" width="5.28515625" bestFit="1" customWidth="1"/>
    <col min="50" max="52" width="2.5703125" bestFit="1" customWidth="1"/>
    <col min="53" max="53" width="3.5703125" bestFit="1" customWidth="1"/>
    <col min="54" max="54" width="2.5703125" bestFit="1" customWidth="1"/>
    <col min="55" max="55" width="4.42578125" bestFit="1" customWidth="1"/>
    <col min="56" max="56" width="2.5703125" bestFit="1" customWidth="1"/>
    <col min="57" max="57" width="4.42578125" bestFit="1" customWidth="1"/>
    <col min="58" max="58" width="2.5703125" bestFit="1" customWidth="1"/>
    <col min="59" max="59" width="4.42578125" bestFit="1" customWidth="1"/>
    <col min="60" max="60" width="4.28515625" bestFit="1" customWidth="1"/>
    <col min="61" max="61" width="4.42578125" bestFit="1" customWidth="1"/>
    <col min="62" max="62" width="2.5703125" bestFit="1" customWidth="1"/>
    <col min="63" max="63" width="5.28515625" bestFit="1" customWidth="1"/>
    <col min="64" max="64" width="3.5703125" bestFit="1" customWidth="1"/>
    <col min="65" max="65" width="2.5703125" bestFit="1" customWidth="1"/>
    <col min="66" max="66" width="3.5703125" bestFit="1" customWidth="1"/>
    <col min="67" max="67" width="5.28515625" bestFit="1" customWidth="1"/>
    <col min="68" max="68" width="3.5703125" bestFit="1" customWidth="1"/>
    <col min="69" max="69" width="4.42578125" bestFit="1" customWidth="1"/>
    <col min="70" max="70" width="3.5703125" bestFit="1" customWidth="1"/>
    <col min="71" max="72" width="4.42578125" bestFit="1" customWidth="1"/>
    <col min="73" max="73" width="3.5703125" bestFit="1" customWidth="1"/>
    <col min="74" max="74" width="2.5703125" bestFit="1" customWidth="1"/>
    <col min="75" max="75" width="3.5703125" bestFit="1" customWidth="1"/>
    <col min="76" max="76" width="5.28515625" bestFit="1" customWidth="1"/>
    <col min="77" max="78" width="4.42578125" bestFit="1" customWidth="1"/>
    <col min="79" max="79" width="3.5703125" bestFit="1" customWidth="1"/>
    <col min="80" max="80" width="6.140625" bestFit="1" customWidth="1"/>
    <col min="81" max="81" width="4.42578125" bestFit="1" customWidth="1"/>
    <col min="82" max="82" width="3.5703125" bestFit="1" customWidth="1"/>
    <col min="83" max="83" width="2.5703125" bestFit="1" customWidth="1"/>
    <col min="84" max="84" width="4.42578125" bestFit="1" customWidth="1"/>
    <col min="85" max="85" width="5.28515625" bestFit="1" customWidth="1"/>
    <col min="86" max="86" width="7" bestFit="1" customWidth="1"/>
    <col min="87" max="87" width="6.140625" bestFit="1" customWidth="1"/>
    <col min="88" max="88" width="5.28515625" bestFit="1" customWidth="1"/>
    <col min="89" max="89" width="7" bestFit="1" customWidth="1"/>
    <col min="90" max="91" width="5.28515625" bestFit="1" customWidth="1"/>
    <col min="92" max="94" width="6.140625" bestFit="1" customWidth="1"/>
    <col min="95" max="97" width="5.28515625" bestFit="1" customWidth="1"/>
    <col min="98" max="98" width="6.140625" bestFit="1" customWidth="1"/>
    <col min="99" max="101" width="2.5703125" bestFit="1" customWidth="1"/>
    <col min="102" max="102" width="6.5703125" bestFit="1" customWidth="1"/>
    <col min="103" max="104" width="3.5703125" bestFit="1" customWidth="1"/>
    <col min="105" max="105" width="7" bestFit="1" customWidth="1"/>
    <col min="106" max="106" width="3.7109375" customWidth="1"/>
    <col min="107" max="107" width="2.42578125" customWidth="1"/>
    <col min="108" max="108" width="7" bestFit="1" customWidth="1"/>
    <col min="109" max="110" width="5.7109375" bestFit="1" customWidth="1"/>
    <col min="111" max="111" width="2.7109375" bestFit="1" customWidth="1"/>
    <col min="112" max="112" width="2.85546875" customWidth="1"/>
    <col min="113" max="113" width="10.7109375" bestFit="1" customWidth="1"/>
    <col min="114" max="114" width="12.28515625" bestFit="1" customWidth="1"/>
    <col min="115" max="115" width="7.85546875" bestFit="1" customWidth="1"/>
  </cols>
  <sheetData>
    <row r="1" spans="1:115" ht="56.25" thickBot="1" x14ac:dyDescent="0.3">
      <c r="A1" s="95" t="s">
        <v>177</v>
      </c>
      <c r="B1" s="95" t="s">
        <v>176</v>
      </c>
      <c r="C1" s="98" t="s">
        <v>175</v>
      </c>
      <c r="D1" s="97" t="s">
        <v>174</v>
      </c>
      <c r="E1" s="96" t="s">
        <v>173</v>
      </c>
      <c r="F1" s="95" t="s">
        <v>172</v>
      </c>
      <c r="G1" s="128" t="s">
        <v>199</v>
      </c>
      <c r="H1" s="95" t="s">
        <v>198</v>
      </c>
      <c r="I1" s="95" t="s">
        <v>197</v>
      </c>
      <c r="J1" s="94"/>
      <c r="K1" s="127"/>
      <c r="L1" s="92" t="s">
        <v>169</v>
      </c>
      <c r="M1" s="104" t="s">
        <v>87</v>
      </c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04" t="s">
        <v>196</v>
      </c>
      <c r="AC1" s="120"/>
      <c r="AD1" s="120"/>
      <c r="AE1" s="104" t="s">
        <v>195</v>
      </c>
      <c r="AF1" s="120"/>
      <c r="AG1" s="120"/>
      <c r="AH1" s="120"/>
      <c r="AI1" s="120"/>
      <c r="AJ1" s="120"/>
      <c r="AK1" s="120"/>
      <c r="AL1" s="120"/>
      <c r="AM1" s="120"/>
      <c r="AN1" s="120"/>
      <c r="AO1" s="104" t="s">
        <v>194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04" t="s">
        <v>193</v>
      </c>
      <c r="BA1" s="120"/>
      <c r="BB1" s="119"/>
      <c r="BC1" s="119"/>
      <c r="BD1" s="104" t="s">
        <v>192</v>
      </c>
      <c r="BE1" s="117"/>
      <c r="BF1" s="104" t="s">
        <v>191</v>
      </c>
      <c r="BG1" s="117"/>
      <c r="BH1" s="104" t="s">
        <v>190</v>
      </c>
      <c r="BI1" s="117"/>
      <c r="BJ1" s="104" t="s">
        <v>189</v>
      </c>
      <c r="BK1" s="117"/>
      <c r="BL1" s="117"/>
      <c r="BM1" s="117"/>
      <c r="BN1" s="118" t="s">
        <v>181</v>
      </c>
      <c r="BO1" s="117"/>
      <c r="BP1" s="117"/>
      <c r="BQ1" s="117"/>
      <c r="BR1" s="117"/>
      <c r="BS1" s="117"/>
      <c r="BT1" s="117"/>
      <c r="BU1" s="117"/>
      <c r="BV1" s="104" t="s">
        <v>188</v>
      </c>
      <c r="BW1" s="117"/>
      <c r="BX1" s="117"/>
      <c r="BY1" s="117"/>
      <c r="BZ1" s="117"/>
      <c r="CA1" s="117"/>
      <c r="CB1" s="118" t="s">
        <v>187</v>
      </c>
      <c r="CC1" s="118" t="s">
        <v>186</v>
      </c>
      <c r="CD1" s="117"/>
      <c r="CE1" s="104" t="s">
        <v>185</v>
      </c>
      <c r="CF1" s="117"/>
      <c r="CG1" s="117"/>
      <c r="CH1" s="118" t="s">
        <v>180</v>
      </c>
      <c r="CI1" s="118" t="s">
        <v>180</v>
      </c>
      <c r="CJ1" s="118" t="s">
        <v>180</v>
      </c>
      <c r="CK1" s="117"/>
      <c r="CL1" s="117"/>
      <c r="CM1" s="117"/>
      <c r="CN1" s="118" t="s">
        <v>180</v>
      </c>
      <c r="CO1" s="118" t="s">
        <v>180</v>
      </c>
      <c r="CP1" s="117"/>
      <c r="CQ1" s="117"/>
      <c r="CR1" s="118" t="s">
        <v>180</v>
      </c>
      <c r="CS1" s="117"/>
      <c r="CT1" s="117"/>
      <c r="CU1" s="104" t="s">
        <v>184</v>
      </c>
      <c r="CV1" s="117"/>
      <c r="CW1" s="117"/>
      <c r="CX1" s="117"/>
      <c r="CY1" s="117"/>
      <c r="CZ1" s="117"/>
      <c r="DA1" s="117"/>
      <c r="DB1" s="85"/>
      <c r="DC1" s="81"/>
      <c r="DD1" s="126" t="s">
        <v>183</v>
      </c>
      <c r="DE1" s="125" t="s">
        <v>182</v>
      </c>
      <c r="DF1" s="125" t="s">
        <v>181</v>
      </c>
      <c r="DG1" s="123" t="s">
        <v>180</v>
      </c>
      <c r="DH1" s="81"/>
      <c r="DI1" s="124" t="s">
        <v>86</v>
      </c>
      <c r="DJ1" s="123" t="s">
        <v>179</v>
      </c>
      <c r="DK1" s="123"/>
    </row>
    <row r="2" spans="1:115" ht="15.75" thickBot="1" x14ac:dyDescent="0.3">
      <c r="A2" s="95"/>
      <c r="B2" s="95"/>
      <c r="C2" s="98"/>
      <c r="D2" s="97"/>
      <c r="E2" s="96"/>
      <c r="F2" s="95"/>
      <c r="G2" s="122">
        <f>SUM(H2,DD2,DI2)</f>
        <v>135012.56</v>
      </c>
      <c r="H2" s="2">
        <v>79016.600000000006</v>
      </c>
      <c r="I2" s="95"/>
      <c r="J2" s="94"/>
      <c r="K2" s="121"/>
      <c r="L2" s="92"/>
      <c r="M2" s="104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04"/>
      <c r="AC2" s="120"/>
      <c r="AD2" s="120"/>
      <c r="AE2" s="104"/>
      <c r="AF2" s="120"/>
      <c r="AG2" s="120"/>
      <c r="AH2" s="120"/>
      <c r="AI2" s="120"/>
      <c r="AJ2" s="120"/>
      <c r="AK2" s="120"/>
      <c r="AL2" s="120"/>
      <c r="AM2" s="120"/>
      <c r="AN2" s="120"/>
      <c r="AO2" s="104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04"/>
      <c r="BA2" s="120"/>
      <c r="BB2" s="119"/>
      <c r="BC2" s="119"/>
      <c r="BD2" s="104"/>
      <c r="BE2" s="117"/>
      <c r="BF2" s="104"/>
      <c r="BG2" s="117"/>
      <c r="BH2" s="104"/>
      <c r="BI2" s="117"/>
      <c r="BJ2" s="104"/>
      <c r="BK2" s="117"/>
      <c r="BL2" s="117"/>
      <c r="BM2" s="117"/>
      <c r="BN2" s="118"/>
      <c r="BO2" s="117"/>
      <c r="BP2" s="117"/>
      <c r="BQ2" s="117"/>
      <c r="BR2" s="117"/>
      <c r="BS2" s="117"/>
      <c r="BT2" s="117"/>
      <c r="BU2" s="117"/>
      <c r="BV2" s="104"/>
      <c r="BW2" s="117"/>
      <c r="BX2" s="117"/>
      <c r="BY2" s="117"/>
      <c r="BZ2" s="117"/>
      <c r="CA2" s="117"/>
      <c r="CB2" s="118"/>
      <c r="CC2" s="118"/>
      <c r="CD2" s="117"/>
      <c r="CE2" s="104"/>
      <c r="CF2" s="117"/>
      <c r="CG2" s="117"/>
      <c r="CH2" s="118"/>
      <c r="CI2" s="118"/>
      <c r="CJ2" s="118"/>
      <c r="CK2" s="117"/>
      <c r="CL2" s="117"/>
      <c r="CM2" s="117"/>
      <c r="CN2" s="118"/>
      <c r="CO2" s="118"/>
      <c r="CP2" s="117"/>
      <c r="CQ2" s="117"/>
      <c r="CR2" s="118"/>
      <c r="CS2" s="117"/>
      <c r="CT2" s="117"/>
      <c r="CU2" s="104"/>
      <c r="CV2" s="117"/>
      <c r="CW2" s="117"/>
      <c r="CX2" s="117"/>
      <c r="CY2" s="117"/>
      <c r="CZ2" s="117"/>
      <c r="DA2" s="117"/>
      <c r="DB2" s="85"/>
      <c r="DC2" s="81"/>
      <c r="DD2" s="116">
        <v>5194.5600000000004</v>
      </c>
      <c r="DE2" s="115"/>
      <c r="DF2" s="114"/>
      <c r="DG2" s="113"/>
      <c r="DH2" s="81"/>
      <c r="DI2" s="76">
        <v>50801.4</v>
      </c>
      <c r="DJ2" s="112"/>
      <c r="DK2" s="112"/>
    </row>
    <row r="3" spans="1:115" ht="117.75" x14ac:dyDescent="0.25">
      <c r="A3" s="95"/>
      <c r="B3" s="96"/>
      <c r="C3" s="111"/>
      <c r="D3" s="110"/>
      <c r="E3" s="96"/>
      <c r="F3" s="96"/>
      <c r="G3" s="96"/>
      <c r="H3" s="96"/>
      <c r="I3" s="109">
        <f>SUM(N3:DA3)</f>
        <v>127846.91000000002</v>
      </c>
      <c r="J3" s="108"/>
      <c r="K3" s="107"/>
      <c r="L3" s="106"/>
      <c r="M3" s="104"/>
      <c r="N3" s="105">
        <v>500</v>
      </c>
      <c r="O3" s="86">
        <v>400</v>
      </c>
      <c r="P3" s="86">
        <v>1900</v>
      </c>
      <c r="Q3" s="86">
        <v>600</v>
      </c>
      <c r="R3" s="86">
        <v>9000</v>
      </c>
      <c r="S3" s="86">
        <v>600</v>
      </c>
      <c r="T3" s="86">
        <v>2600</v>
      </c>
      <c r="U3" s="86">
        <v>400</v>
      </c>
      <c r="V3" s="86">
        <v>510</v>
      </c>
      <c r="W3" s="86">
        <v>500</v>
      </c>
      <c r="X3" s="86">
        <v>400</v>
      </c>
      <c r="Y3" s="86">
        <v>2500</v>
      </c>
      <c r="Z3" s="86">
        <v>80</v>
      </c>
      <c r="AA3" s="86">
        <v>300</v>
      </c>
      <c r="AB3" s="104"/>
      <c r="AC3" s="86">
        <v>1025</v>
      </c>
      <c r="AD3" s="86">
        <v>180</v>
      </c>
      <c r="AE3" s="104"/>
      <c r="AF3" s="86">
        <v>11514</v>
      </c>
      <c r="AG3" s="86">
        <v>2535</v>
      </c>
      <c r="AH3" s="86">
        <v>5221</v>
      </c>
      <c r="AI3" s="86">
        <v>5567</v>
      </c>
      <c r="AJ3" s="86">
        <v>1500</v>
      </c>
      <c r="AK3" s="86">
        <v>180</v>
      </c>
      <c r="AL3" s="86">
        <v>480</v>
      </c>
      <c r="AM3" s="86">
        <v>50</v>
      </c>
      <c r="AN3" s="86">
        <v>250</v>
      </c>
      <c r="AO3" s="104"/>
      <c r="AP3" s="86">
        <v>2000</v>
      </c>
      <c r="AQ3" s="86">
        <v>300</v>
      </c>
      <c r="AR3" s="86">
        <v>660</v>
      </c>
      <c r="AS3" s="86">
        <v>25</v>
      </c>
      <c r="AT3" s="86">
        <v>348</v>
      </c>
      <c r="AU3" s="86">
        <v>800</v>
      </c>
      <c r="AV3" s="86">
        <v>100</v>
      </c>
      <c r="AW3" s="86">
        <v>50</v>
      </c>
      <c r="AX3" s="86">
        <v>50</v>
      </c>
      <c r="AY3" s="86">
        <v>84</v>
      </c>
      <c r="AZ3" s="104"/>
      <c r="BA3" s="86">
        <v>200</v>
      </c>
      <c r="BB3" s="86">
        <v>50</v>
      </c>
      <c r="BC3" s="86">
        <v>1000</v>
      </c>
      <c r="BD3" s="104"/>
      <c r="BE3" s="86">
        <v>1000</v>
      </c>
      <c r="BF3" s="104"/>
      <c r="BG3" s="90">
        <v>1000</v>
      </c>
      <c r="BH3" s="104"/>
      <c r="BI3" s="90">
        <v>4000</v>
      </c>
      <c r="BJ3" s="104"/>
      <c r="BK3" s="86">
        <v>200</v>
      </c>
      <c r="BL3" s="86">
        <v>500</v>
      </c>
      <c r="BM3" s="86">
        <v>60</v>
      </c>
      <c r="BN3" s="89">
        <v>500</v>
      </c>
      <c r="BO3" s="86">
        <v>275</v>
      </c>
      <c r="BP3" s="86">
        <v>250</v>
      </c>
      <c r="BQ3" s="86">
        <v>2500</v>
      </c>
      <c r="BR3" s="86">
        <v>500</v>
      </c>
      <c r="BS3" s="86">
        <v>4000</v>
      </c>
      <c r="BT3" s="86">
        <v>5000</v>
      </c>
      <c r="BU3" s="86">
        <v>200</v>
      </c>
      <c r="BV3" s="104"/>
      <c r="BW3" s="86">
        <v>150</v>
      </c>
      <c r="BX3" s="86">
        <v>500</v>
      </c>
      <c r="BY3" s="86">
        <v>1750</v>
      </c>
      <c r="BZ3" s="86">
        <v>1300</v>
      </c>
      <c r="CA3" s="86">
        <v>500</v>
      </c>
      <c r="CB3" s="89">
        <v>500</v>
      </c>
      <c r="CC3" s="89">
        <v>3000</v>
      </c>
      <c r="CD3" s="86">
        <v>500</v>
      </c>
      <c r="CE3" s="104"/>
      <c r="CF3" s="86">
        <v>1000</v>
      </c>
      <c r="CG3" s="86">
        <v>330.3</v>
      </c>
      <c r="CH3" s="89">
        <v>11560.5</v>
      </c>
      <c r="CI3" s="89">
        <v>9468.6</v>
      </c>
      <c r="CJ3" s="89">
        <v>33.03</v>
      </c>
      <c r="CK3" s="86">
        <v>1266.1500000000001</v>
      </c>
      <c r="CL3" s="86">
        <v>550.5</v>
      </c>
      <c r="CM3" s="86">
        <v>110.1</v>
      </c>
      <c r="CN3" s="89">
        <v>34.130000000000003</v>
      </c>
      <c r="CO3" s="89">
        <v>165.15</v>
      </c>
      <c r="CP3" s="86">
        <v>57.25</v>
      </c>
      <c r="CQ3" s="86">
        <v>660.6</v>
      </c>
      <c r="CR3" s="89">
        <v>550.5</v>
      </c>
      <c r="CS3" s="86">
        <v>660.6</v>
      </c>
      <c r="CT3" s="86">
        <v>6055.5</v>
      </c>
      <c r="CU3" s="104"/>
      <c r="CV3" s="86">
        <v>50</v>
      </c>
      <c r="CW3" s="86">
        <v>50</v>
      </c>
      <c r="CX3" s="86">
        <v>2000</v>
      </c>
      <c r="CY3" s="86">
        <v>250</v>
      </c>
      <c r="CZ3" s="86">
        <v>350</v>
      </c>
      <c r="DA3" s="86">
        <v>10000</v>
      </c>
      <c r="DB3" s="85"/>
      <c r="DC3" s="84"/>
      <c r="DD3" s="103" t="s">
        <v>178</v>
      </c>
      <c r="DE3" s="102">
        <v>800</v>
      </c>
      <c r="DF3" s="102">
        <v>394.56</v>
      </c>
      <c r="DG3" s="101">
        <v>5.53</v>
      </c>
      <c r="DH3" s="81"/>
      <c r="DI3" s="100"/>
      <c r="DJ3" s="99">
        <v>50801</v>
      </c>
      <c r="DK3" s="99"/>
    </row>
    <row r="4" spans="1:115" ht="144" thickBot="1" x14ac:dyDescent="0.3">
      <c r="A4" s="95" t="s">
        <v>177</v>
      </c>
      <c r="B4" s="95" t="s">
        <v>176</v>
      </c>
      <c r="C4" s="98" t="s">
        <v>175</v>
      </c>
      <c r="D4" s="97" t="s">
        <v>174</v>
      </c>
      <c r="E4" s="96" t="s">
        <v>173</v>
      </c>
      <c r="F4" s="95" t="s">
        <v>172</v>
      </c>
      <c r="G4" s="95"/>
      <c r="H4" s="95"/>
      <c r="I4" s="95" t="s">
        <v>171</v>
      </c>
      <c r="J4" s="94" t="s">
        <v>170</v>
      </c>
      <c r="K4" s="93"/>
      <c r="L4" s="92" t="s">
        <v>169</v>
      </c>
      <c r="M4" s="88">
        <f>SUM(N3:AA3)</f>
        <v>20290</v>
      </c>
      <c r="N4" s="91" t="s">
        <v>168</v>
      </c>
      <c r="O4" s="86" t="s">
        <v>167</v>
      </c>
      <c r="P4" s="86" t="s">
        <v>166</v>
      </c>
      <c r="Q4" s="86" t="s">
        <v>165</v>
      </c>
      <c r="R4" s="86" t="s">
        <v>164</v>
      </c>
      <c r="S4" s="86" t="s">
        <v>163</v>
      </c>
      <c r="T4" s="86" t="s">
        <v>162</v>
      </c>
      <c r="U4" s="86" t="s">
        <v>161</v>
      </c>
      <c r="V4" s="86" t="s">
        <v>160</v>
      </c>
      <c r="W4" s="86" t="s">
        <v>159</v>
      </c>
      <c r="X4" s="86" t="s">
        <v>158</v>
      </c>
      <c r="Y4" s="86" t="s">
        <v>157</v>
      </c>
      <c r="Z4" s="86" t="s">
        <v>156</v>
      </c>
      <c r="AA4" s="86" t="s">
        <v>155</v>
      </c>
      <c r="AB4" s="88">
        <f>SUM(AC3:AD3)</f>
        <v>1205</v>
      </c>
      <c r="AC4" s="86" t="s">
        <v>154</v>
      </c>
      <c r="AD4" s="86" t="s">
        <v>153</v>
      </c>
      <c r="AE4" s="88">
        <f>SUM(AF3:AN3)</f>
        <v>27297</v>
      </c>
      <c r="AF4" s="86" t="s">
        <v>152</v>
      </c>
      <c r="AG4" s="86" t="s">
        <v>151</v>
      </c>
      <c r="AH4" s="86" t="s">
        <v>150</v>
      </c>
      <c r="AI4" s="86" t="s">
        <v>149</v>
      </c>
      <c r="AJ4" s="86" t="s">
        <v>148</v>
      </c>
      <c r="AK4" s="86" t="s">
        <v>147</v>
      </c>
      <c r="AL4" s="86" t="s">
        <v>133</v>
      </c>
      <c r="AM4" s="86" t="s">
        <v>134</v>
      </c>
      <c r="AN4" s="86" t="s">
        <v>146</v>
      </c>
      <c r="AO4" s="88">
        <f>SUM(AP3:AY3)</f>
        <v>4417</v>
      </c>
      <c r="AP4" s="86" t="s">
        <v>145</v>
      </c>
      <c r="AQ4" s="86" t="s">
        <v>144</v>
      </c>
      <c r="AR4" s="86" t="s">
        <v>143</v>
      </c>
      <c r="AS4" s="86" t="s">
        <v>142</v>
      </c>
      <c r="AT4" s="86" t="s">
        <v>141</v>
      </c>
      <c r="AU4" s="86" t="s">
        <v>140</v>
      </c>
      <c r="AV4" s="86" t="s">
        <v>139</v>
      </c>
      <c r="AW4" s="86" t="s">
        <v>138</v>
      </c>
      <c r="AX4" s="86" t="s">
        <v>137</v>
      </c>
      <c r="AY4" s="86" t="s">
        <v>136</v>
      </c>
      <c r="AZ4" s="88">
        <f>SUM(BA3:BC3)</f>
        <v>1250</v>
      </c>
      <c r="BA4" s="86" t="s">
        <v>135</v>
      </c>
      <c r="BB4" s="86" t="s">
        <v>134</v>
      </c>
      <c r="BC4" s="86" t="s">
        <v>133</v>
      </c>
      <c r="BD4" s="88">
        <f>SUM(BE3)</f>
        <v>1000</v>
      </c>
      <c r="BE4" s="86" t="s">
        <v>132</v>
      </c>
      <c r="BF4" s="88">
        <f>SUM(BG3)</f>
        <v>1000</v>
      </c>
      <c r="BG4" s="90" t="s">
        <v>131</v>
      </c>
      <c r="BH4" s="88">
        <f>SUM(BI3)</f>
        <v>4000</v>
      </c>
      <c r="BI4" s="90" t="s">
        <v>130</v>
      </c>
      <c r="BJ4" s="88">
        <f>SUM(BK3:BU3)</f>
        <v>13985</v>
      </c>
      <c r="BK4" s="86" t="s">
        <v>129</v>
      </c>
      <c r="BL4" s="86" t="s">
        <v>128</v>
      </c>
      <c r="BM4" s="86" t="s">
        <v>127</v>
      </c>
      <c r="BN4" s="89" t="s">
        <v>126</v>
      </c>
      <c r="BO4" s="86" t="s">
        <v>125</v>
      </c>
      <c r="BP4" s="86" t="s">
        <v>124</v>
      </c>
      <c r="BQ4" s="86" t="s">
        <v>123</v>
      </c>
      <c r="BR4" s="86" t="s">
        <v>122</v>
      </c>
      <c r="BS4" s="86" t="s">
        <v>121</v>
      </c>
      <c r="BT4" s="86" t="s">
        <v>120</v>
      </c>
      <c r="BU4" s="86" t="s">
        <v>119</v>
      </c>
      <c r="BV4" s="88">
        <f>SUM(BW3:CD3)</f>
        <v>8200</v>
      </c>
      <c r="BW4" s="86" t="s">
        <v>118</v>
      </c>
      <c r="BX4" s="86" t="s">
        <v>117</v>
      </c>
      <c r="BY4" s="86" t="s">
        <v>116</v>
      </c>
      <c r="BZ4" s="86" t="s">
        <v>115</v>
      </c>
      <c r="CA4" s="86" t="s">
        <v>114</v>
      </c>
      <c r="CB4" s="89" t="s">
        <v>113</v>
      </c>
      <c r="CC4" s="89" t="s">
        <v>112</v>
      </c>
      <c r="CD4" s="86" t="s">
        <v>111</v>
      </c>
      <c r="CE4" s="88">
        <f>SUM(CF3:CT3)</f>
        <v>32502.91</v>
      </c>
      <c r="CF4" s="86" t="s">
        <v>110</v>
      </c>
      <c r="CG4" s="86" t="s">
        <v>109</v>
      </c>
      <c r="CH4" s="89" t="s">
        <v>108</v>
      </c>
      <c r="CI4" s="89" t="s">
        <v>107</v>
      </c>
      <c r="CJ4" s="89" t="s">
        <v>106</v>
      </c>
      <c r="CK4" s="86" t="s">
        <v>105</v>
      </c>
      <c r="CL4" s="86" t="s">
        <v>104</v>
      </c>
      <c r="CM4" s="86" t="s">
        <v>103</v>
      </c>
      <c r="CN4" s="89" t="s">
        <v>102</v>
      </c>
      <c r="CO4" s="89" t="s">
        <v>101</v>
      </c>
      <c r="CP4" s="86" t="s">
        <v>100</v>
      </c>
      <c r="CQ4" s="86" t="s">
        <v>99</v>
      </c>
      <c r="CR4" s="89" t="s">
        <v>98</v>
      </c>
      <c r="CS4" s="86" t="s">
        <v>97</v>
      </c>
      <c r="CT4" s="86" t="s">
        <v>96</v>
      </c>
      <c r="CU4" s="88">
        <f>SUM(CV3:DA3)</f>
        <v>12700</v>
      </c>
      <c r="CV4" s="87" t="s">
        <v>95</v>
      </c>
      <c r="CW4" s="87" t="s">
        <v>94</v>
      </c>
      <c r="CX4" s="87" t="s">
        <v>93</v>
      </c>
      <c r="CY4" s="87" t="s">
        <v>92</v>
      </c>
      <c r="CZ4" s="86" t="s">
        <v>91</v>
      </c>
      <c r="DA4" s="86" t="s">
        <v>90</v>
      </c>
      <c r="DB4" s="85"/>
      <c r="DC4" s="84"/>
      <c r="DD4" s="83">
        <f>SUM(DE3:DG3)</f>
        <v>1200.0899999999999</v>
      </c>
      <c r="DE4" s="82" t="s">
        <v>89</v>
      </c>
      <c r="DF4" s="82" t="s">
        <v>88</v>
      </c>
      <c r="DG4" s="79" t="s">
        <v>87</v>
      </c>
      <c r="DH4" s="81"/>
      <c r="DI4" s="80">
        <f>SUM(DJ3)</f>
        <v>50801</v>
      </c>
      <c r="DJ4" s="79" t="s">
        <v>86</v>
      </c>
      <c r="DK4" s="79"/>
    </row>
    <row r="5" spans="1:115" ht="15.75" thickBot="1" x14ac:dyDescent="0.3">
      <c r="A5" s="61">
        <v>45019</v>
      </c>
      <c r="B5" s="137" t="s">
        <v>85</v>
      </c>
      <c r="C5" s="67" t="s">
        <v>61</v>
      </c>
      <c r="D5" s="1" t="s">
        <v>60</v>
      </c>
      <c r="E5" s="1"/>
      <c r="F5" s="1" t="s">
        <v>84</v>
      </c>
      <c r="G5" s="1"/>
      <c r="H5" s="1"/>
      <c r="I5" s="78"/>
      <c r="J5" s="78">
        <v>58344</v>
      </c>
      <c r="K5" s="9"/>
      <c r="L5" s="18"/>
      <c r="M5" s="7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77"/>
      <c r="AC5" s="1"/>
      <c r="AD5" s="1"/>
      <c r="AE5" s="77"/>
      <c r="AF5" s="1"/>
      <c r="AG5" s="1"/>
      <c r="AH5" s="1"/>
      <c r="AI5" s="1"/>
      <c r="AJ5" s="1"/>
      <c r="AK5" s="1"/>
      <c r="AL5" s="1"/>
      <c r="AM5" s="1"/>
      <c r="AN5" s="1"/>
      <c r="AO5" s="77"/>
      <c r="AP5" s="1"/>
      <c r="AQ5" s="1"/>
      <c r="AR5" s="1"/>
      <c r="AS5" s="1"/>
      <c r="AT5" s="1"/>
      <c r="AU5" s="1"/>
      <c r="AV5" s="1"/>
      <c r="AW5" s="1"/>
      <c r="AX5" s="1"/>
      <c r="AY5" s="1"/>
      <c r="AZ5" s="77"/>
      <c r="BA5" s="1"/>
      <c r="BB5" s="1"/>
      <c r="BC5" s="1"/>
      <c r="BD5" s="77"/>
      <c r="BE5" s="1"/>
      <c r="BF5" s="77"/>
      <c r="BG5" s="1"/>
      <c r="BH5" s="77"/>
      <c r="BI5" s="1"/>
      <c r="BJ5" s="77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77"/>
      <c r="BW5" s="1"/>
      <c r="BX5" s="1"/>
      <c r="BY5" s="1"/>
      <c r="BZ5" s="1"/>
      <c r="CA5" s="1"/>
      <c r="CB5" s="1"/>
      <c r="CC5" s="1"/>
      <c r="CD5" s="1"/>
      <c r="CE5" s="77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77"/>
      <c r="CV5" s="1"/>
      <c r="CW5" s="1"/>
      <c r="CX5" s="1"/>
      <c r="CY5" s="1"/>
      <c r="CZ5" s="1"/>
      <c r="DA5" s="1"/>
      <c r="DB5" s="6"/>
      <c r="DC5" s="1"/>
      <c r="DD5" s="1"/>
      <c r="DE5" s="1"/>
      <c r="DF5" s="1"/>
      <c r="DG5" s="1"/>
      <c r="DH5" s="1"/>
      <c r="DI5" s="61"/>
      <c r="DJ5" s="1"/>
      <c r="DK5" s="76">
        <v>50801.4</v>
      </c>
    </row>
    <row r="6" spans="1:115" x14ac:dyDescent="0.25">
      <c r="A6" s="61">
        <v>45021</v>
      </c>
      <c r="B6" s="40">
        <v>2</v>
      </c>
      <c r="C6" s="31" t="s">
        <v>36</v>
      </c>
      <c r="D6" s="1" t="s">
        <v>10</v>
      </c>
      <c r="E6" s="1"/>
      <c r="F6" s="1" t="s">
        <v>35</v>
      </c>
      <c r="G6" s="1"/>
      <c r="H6" s="1"/>
      <c r="I6" s="28">
        <v>289.8</v>
      </c>
      <c r="J6" s="28"/>
      <c r="K6" s="9"/>
      <c r="L6" s="18"/>
      <c r="M6" s="9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9"/>
      <c r="AC6" s="1"/>
      <c r="AD6" s="1"/>
      <c r="AE6" s="9"/>
      <c r="AF6" s="1"/>
      <c r="AG6" s="1"/>
      <c r="AH6" s="1"/>
      <c r="AI6" s="1">
        <v>289.8</v>
      </c>
      <c r="AJ6" s="1"/>
      <c r="AK6" s="1"/>
      <c r="AL6" s="1"/>
      <c r="AM6" s="1"/>
      <c r="AN6" s="1"/>
      <c r="AO6" s="9"/>
      <c r="AP6" s="1"/>
      <c r="AQ6" s="1"/>
      <c r="AR6" s="1"/>
      <c r="AS6" s="1"/>
      <c r="AT6" s="1"/>
      <c r="AU6" s="1"/>
      <c r="AV6" s="1"/>
      <c r="AW6" s="1"/>
      <c r="AX6" s="1"/>
      <c r="AY6" s="1"/>
      <c r="AZ6" s="9"/>
      <c r="BA6" s="1"/>
      <c r="BB6" s="1"/>
      <c r="BC6" s="1"/>
      <c r="BD6" s="9"/>
      <c r="BE6" s="1"/>
      <c r="BF6" s="9"/>
      <c r="BG6" s="1"/>
      <c r="BH6" s="9"/>
      <c r="BI6" s="1"/>
      <c r="BJ6" s="9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9"/>
      <c r="BW6" s="1"/>
      <c r="BX6" s="1"/>
      <c r="BY6" s="1"/>
      <c r="BZ6" s="1"/>
      <c r="CA6" s="1"/>
      <c r="CB6" s="1"/>
      <c r="CC6" s="1"/>
      <c r="CD6" s="1"/>
      <c r="CE6" s="9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9"/>
      <c r="CV6" s="1"/>
      <c r="CW6" s="1"/>
      <c r="CX6" s="1"/>
      <c r="CY6" s="1"/>
      <c r="CZ6" s="1"/>
      <c r="DA6" s="1"/>
      <c r="DB6" s="6"/>
      <c r="DC6" s="1"/>
      <c r="DD6" s="1"/>
      <c r="DE6" s="1"/>
      <c r="DF6" s="1"/>
      <c r="DG6" s="1"/>
      <c r="DH6" s="1"/>
      <c r="DI6" s="61">
        <v>45180</v>
      </c>
      <c r="DJ6" s="33" t="s">
        <v>75</v>
      </c>
      <c r="DK6" s="1">
        <v>47.62</v>
      </c>
    </row>
    <row r="7" spans="1:115" x14ac:dyDescent="0.25">
      <c r="A7" s="61">
        <v>45021</v>
      </c>
      <c r="B7" s="40">
        <v>1</v>
      </c>
      <c r="C7" s="31" t="s">
        <v>20</v>
      </c>
      <c r="D7" s="1" t="s">
        <v>10</v>
      </c>
      <c r="E7" s="1"/>
      <c r="F7" s="1" t="s">
        <v>200</v>
      </c>
      <c r="G7" s="1"/>
      <c r="H7" s="1"/>
      <c r="I7" s="28">
        <v>1043.1400000000001</v>
      </c>
      <c r="J7" s="28"/>
      <c r="K7" s="9"/>
      <c r="L7" s="18"/>
      <c r="M7" s="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9"/>
      <c r="AC7" s="1"/>
      <c r="AD7" s="1"/>
      <c r="AE7" s="42"/>
      <c r="AF7" s="27">
        <v>1043.1400000000001</v>
      </c>
      <c r="AG7" s="1"/>
      <c r="AH7" s="1"/>
      <c r="AI7" s="1"/>
      <c r="AJ7" s="1"/>
      <c r="AK7" s="1"/>
      <c r="AL7" s="1"/>
      <c r="AM7" s="1"/>
      <c r="AN7" s="1"/>
      <c r="AO7" s="9"/>
      <c r="AP7" s="1"/>
      <c r="AQ7" s="1"/>
      <c r="AR7" s="1"/>
      <c r="AS7" s="1"/>
      <c r="AT7" s="1"/>
      <c r="AU7" s="1"/>
      <c r="AV7" s="1"/>
      <c r="AW7" s="1"/>
      <c r="AX7" s="1"/>
      <c r="AY7" s="1"/>
      <c r="AZ7" s="9"/>
      <c r="BA7" s="1"/>
      <c r="BB7" s="1"/>
      <c r="BC7" s="1"/>
      <c r="BD7" s="9"/>
      <c r="BE7" s="1"/>
      <c r="BF7" s="9"/>
      <c r="BG7" s="1"/>
      <c r="BH7" s="9"/>
      <c r="BI7" s="1"/>
      <c r="BJ7" s="9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9"/>
      <c r="BW7" s="1"/>
      <c r="BX7" s="1"/>
      <c r="BY7" s="1"/>
      <c r="BZ7" s="1"/>
      <c r="CA7" s="1"/>
      <c r="CB7" s="1"/>
      <c r="CC7" s="1"/>
      <c r="CD7" s="1"/>
      <c r="CE7" s="9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9"/>
      <c r="CV7" s="1"/>
      <c r="CW7" s="1"/>
      <c r="CX7" s="1"/>
      <c r="CY7" s="1"/>
      <c r="CZ7" s="1"/>
      <c r="DA7" s="1"/>
      <c r="DB7" s="6"/>
      <c r="DC7" s="1"/>
      <c r="DD7" s="1"/>
      <c r="DE7" s="1"/>
      <c r="DF7" s="1"/>
      <c r="DG7" s="1"/>
      <c r="DH7" s="1"/>
      <c r="DI7" s="72">
        <v>45147</v>
      </c>
      <c r="DJ7" s="33" t="s">
        <v>75</v>
      </c>
      <c r="DK7" s="75">
        <v>37.67</v>
      </c>
    </row>
    <row r="8" spans="1:115" x14ac:dyDescent="0.25">
      <c r="A8" s="61">
        <v>45021</v>
      </c>
      <c r="B8" s="40">
        <v>3</v>
      </c>
      <c r="C8" s="1" t="s">
        <v>83</v>
      </c>
      <c r="D8" s="1" t="s">
        <v>10</v>
      </c>
      <c r="E8" s="1"/>
      <c r="F8" s="1" t="s">
        <v>82</v>
      </c>
      <c r="G8" s="1"/>
      <c r="H8" s="1"/>
      <c r="I8" s="28">
        <v>27.98</v>
      </c>
      <c r="J8" s="28"/>
      <c r="K8" s="9"/>
      <c r="L8" s="18"/>
      <c r="M8" s="9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9"/>
      <c r="AC8" s="1"/>
      <c r="AD8" s="1"/>
      <c r="AE8" s="9"/>
      <c r="AF8" s="1"/>
      <c r="AG8" s="1"/>
      <c r="AH8" s="1"/>
      <c r="AI8" s="1"/>
      <c r="AJ8" s="1"/>
      <c r="AK8" s="1"/>
      <c r="AL8" s="1"/>
      <c r="AM8" s="1"/>
      <c r="AN8" s="1"/>
      <c r="AO8" s="9"/>
      <c r="AP8" s="1"/>
      <c r="AQ8" s="1"/>
      <c r="AR8" s="1"/>
      <c r="AS8" s="1"/>
      <c r="AT8" s="1"/>
      <c r="AU8" s="1"/>
      <c r="AV8" s="1"/>
      <c r="AW8" s="1"/>
      <c r="AX8" s="1"/>
      <c r="AY8" s="1"/>
      <c r="AZ8" s="9"/>
      <c r="BA8" s="1"/>
      <c r="BB8" s="1"/>
      <c r="BC8" s="1"/>
      <c r="BD8" s="9"/>
      <c r="BE8" s="1"/>
      <c r="BF8" s="9"/>
      <c r="BG8" s="1"/>
      <c r="BH8" s="9"/>
      <c r="BI8" s="1"/>
      <c r="BJ8" s="42"/>
      <c r="BK8" s="27">
        <v>27.98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9"/>
      <c r="BW8" s="1"/>
      <c r="BX8" s="1"/>
      <c r="BY8" s="1"/>
      <c r="BZ8" s="1"/>
      <c r="CA8" s="1"/>
      <c r="CB8" s="1"/>
      <c r="CC8" s="1"/>
      <c r="CD8" s="1"/>
      <c r="CE8" s="9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9"/>
      <c r="CV8" s="1"/>
      <c r="CW8" s="1"/>
      <c r="CX8" s="1"/>
      <c r="CY8" s="1"/>
      <c r="CZ8" s="1"/>
      <c r="DA8" s="1"/>
      <c r="DB8" s="6"/>
      <c r="DC8" s="1"/>
      <c r="DD8" s="1"/>
      <c r="DE8" s="1"/>
      <c r="DF8" s="1"/>
      <c r="DG8" s="1"/>
      <c r="DH8" s="1"/>
      <c r="DI8" s="72">
        <v>45117</v>
      </c>
      <c r="DJ8" s="33" t="s">
        <v>75</v>
      </c>
      <c r="DK8" s="33">
        <v>34.58</v>
      </c>
    </row>
    <row r="9" spans="1:115" x14ac:dyDescent="0.25">
      <c r="A9" s="61">
        <v>45021</v>
      </c>
      <c r="B9" s="40">
        <v>9</v>
      </c>
      <c r="C9" s="31" t="s">
        <v>81</v>
      </c>
      <c r="D9" s="1" t="s">
        <v>10</v>
      </c>
      <c r="E9" s="1"/>
      <c r="F9" s="1" t="s">
        <v>80</v>
      </c>
      <c r="G9" s="1"/>
      <c r="H9" s="1"/>
      <c r="I9" s="28">
        <v>1028</v>
      </c>
      <c r="J9" s="28"/>
      <c r="K9" s="9"/>
      <c r="L9" s="18"/>
      <c r="M9" s="9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42"/>
      <c r="AC9" s="27">
        <v>1028</v>
      </c>
      <c r="AD9" s="1"/>
      <c r="AE9" s="9"/>
      <c r="AF9" s="1"/>
      <c r="AG9" s="1"/>
      <c r="AH9" s="1"/>
      <c r="AI9" s="1"/>
      <c r="AJ9" s="1"/>
      <c r="AK9" s="1"/>
      <c r="AL9" s="1"/>
      <c r="AM9" s="1"/>
      <c r="AN9" s="1"/>
      <c r="AO9" s="9"/>
      <c r="AP9" s="1"/>
      <c r="AQ9" s="1"/>
      <c r="AR9" s="1"/>
      <c r="AS9" s="1"/>
      <c r="AT9" s="1"/>
      <c r="AU9" s="1"/>
      <c r="AV9" s="1"/>
      <c r="AW9" s="1"/>
      <c r="AX9" s="1"/>
      <c r="AY9" s="1"/>
      <c r="AZ9" s="9"/>
      <c r="BA9" s="1"/>
      <c r="BB9" s="1"/>
      <c r="BC9" s="1"/>
      <c r="BD9" s="9"/>
      <c r="BE9" s="1"/>
      <c r="BF9" s="9"/>
      <c r="BG9" s="1"/>
      <c r="BH9" s="9"/>
      <c r="BI9" s="1"/>
      <c r="BJ9" s="9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9"/>
      <c r="BW9" s="1"/>
      <c r="BX9" s="1"/>
      <c r="BY9" s="1"/>
      <c r="BZ9" s="1"/>
      <c r="CA9" s="1"/>
      <c r="CB9" s="1"/>
      <c r="CC9" s="1"/>
      <c r="CD9" s="1"/>
      <c r="CE9" s="9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9"/>
      <c r="CV9" s="1"/>
      <c r="CW9" s="1"/>
      <c r="CX9" s="1"/>
      <c r="CY9" s="1"/>
      <c r="CZ9" s="1"/>
      <c r="DA9" s="1"/>
      <c r="DB9" s="6"/>
      <c r="DC9" s="1"/>
      <c r="DD9" s="1"/>
      <c r="DE9" s="1"/>
      <c r="DF9" s="1"/>
      <c r="DG9" s="1"/>
      <c r="DH9" s="1"/>
      <c r="DI9" s="72">
        <v>45086</v>
      </c>
      <c r="DJ9" s="33" t="s">
        <v>75</v>
      </c>
      <c r="DK9" s="33">
        <v>32.4</v>
      </c>
    </row>
    <row r="10" spans="1:115" x14ac:dyDescent="0.25">
      <c r="A10" s="61">
        <v>45021</v>
      </c>
      <c r="B10" s="40">
        <v>4</v>
      </c>
      <c r="C10" s="31" t="s">
        <v>79</v>
      </c>
      <c r="D10" s="1" t="s">
        <v>10</v>
      </c>
      <c r="E10" s="1"/>
      <c r="F10" s="1" t="s">
        <v>78</v>
      </c>
      <c r="G10" s="1"/>
      <c r="H10" s="1"/>
      <c r="I10" s="28">
        <v>867.62</v>
      </c>
      <c r="J10" s="28"/>
      <c r="K10" s="9"/>
      <c r="L10" s="18"/>
      <c r="M10" s="9"/>
      <c r="N10" s="1"/>
      <c r="O10" s="1"/>
      <c r="P10" s="1">
        <v>867.62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9"/>
      <c r="AC10" s="1"/>
      <c r="AD10" s="1"/>
      <c r="AE10" s="9"/>
      <c r="AF10" s="1"/>
      <c r="AG10" s="1"/>
      <c r="AH10" s="1"/>
      <c r="AI10" s="1"/>
      <c r="AJ10" s="1"/>
      <c r="AK10" s="1"/>
      <c r="AL10" s="1"/>
      <c r="AM10" s="1"/>
      <c r="AN10" s="1"/>
      <c r="AO10" s="9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9"/>
      <c r="BA10" s="1"/>
      <c r="BB10" s="1"/>
      <c r="BC10" s="1"/>
      <c r="BD10" s="9"/>
      <c r="BE10" s="1"/>
      <c r="BF10" s="9"/>
      <c r="BG10" s="1"/>
      <c r="BH10" s="9"/>
      <c r="BI10" s="1"/>
      <c r="BJ10" s="9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9"/>
      <c r="BW10" s="1"/>
      <c r="BX10" s="1"/>
      <c r="BY10" s="1"/>
      <c r="BZ10" s="1"/>
      <c r="CA10" s="1"/>
      <c r="CB10" s="1"/>
      <c r="CC10" s="1"/>
      <c r="CD10" s="1"/>
      <c r="CE10" s="9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9"/>
      <c r="CV10" s="1"/>
      <c r="CW10" s="1"/>
      <c r="CX10" s="1"/>
      <c r="CY10" s="1"/>
      <c r="CZ10" s="1"/>
      <c r="DA10" s="1"/>
      <c r="DB10" s="6"/>
      <c r="DC10" s="1"/>
      <c r="DD10" s="1"/>
      <c r="DE10" s="1"/>
      <c r="DF10" s="1"/>
      <c r="DG10" s="1"/>
      <c r="DH10" s="1"/>
      <c r="DI10" s="72">
        <v>45055</v>
      </c>
      <c r="DJ10" s="33" t="s">
        <v>75</v>
      </c>
      <c r="DK10" s="33">
        <v>28.9</v>
      </c>
    </row>
    <row r="11" spans="1:115" x14ac:dyDescent="0.25">
      <c r="A11" s="61">
        <v>45028</v>
      </c>
      <c r="B11" s="40">
        <v>10</v>
      </c>
      <c r="C11" s="31" t="s">
        <v>77</v>
      </c>
      <c r="D11" s="1" t="s">
        <v>13</v>
      </c>
      <c r="E11" s="1"/>
      <c r="F11" s="1" t="s">
        <v>76</v>
      </c>
      <c r="G11" s="1"/>
      <c r="H11" s="1"/>
      <c r="I11" s="28">
        <v>177</v>
      </c>
      <c r="J11" s="28"/>
      <c r="K11" s="9"/>
      <c r="L11" s="18"/>
      <c r="M11" s="9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9"/>
      <c r="AC11" s="1"/>
      <c r="AD11" s="74">
        <v>177</v>
      </c>
      <c r="AE11" s="73"/>
      <c r="AF11" s="1"/>
      <c r="AG11" s="1"/>
      <c r="AH11" s="1"/>
      <c r="AI11" s="1"/>
      <c r="AJ11" s="1"/>
      <c r="AK11" s="1"/>
      <c r="AL11" s="1"/>
      <c r="AM11" s="1"/>
      <c r="AN11" s="1"/>
      <c r="AO11" s="9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9"/>
      <c r="BA11" s="1"/>
      <c r="BB11" s="1"/>
      <c r="BC11" s="1"/>
      <c r="BD11" s="9"/>
      <c r="BE11" s="1"/>
      <c r="BF11" s="9"/>
      <c r="BG11" s="1"/>
      <c r="BH11" s="9"/>
      <c r="BI11" s="1"/>
      <c r="BJ11" s="9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9"/>
      <c r="BW11" s="1"/>
      <c r="BX11" s="1"/>
      <c r="BY11" s="1"/>
      <c r="BZ11" s="1"/>
      <c r="CA11" s="1"/>
      <c r="CB11" s="1"/>
      <c r="CC11" s="1"/>
      <c r="CD11" s="1"/>
      <c r="CE11" s="9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9"/>
      <c r="CV11" s="1"/>
      <c r="CW11" s="1"/>
      <c r="CX11" s="1"/>
      <c r="CY11" s="1"/>
      <c r="CZ11" s="1"/>
      <c r="DA11" s="1"/>
      <c r="DB11" s="6"/>
      <c r="DC11" s="1"/>
      <c r="DD11" s="1"/>
      <c r="DE11" s="1"/>
      <c r="DF11" s="1"/>
      <c r="DG11" s="1"/>
      <c r="DH11" s="1"/>
      <c r="DI11" s="72">
        <v>45027</v>
      </c>
      <c r="DJ11" s="33" t="s">
        <v>75</v>
      </c>
      <c r="DK11" s="33">
        <v>32.15</v>
      </c>
    </row>
    <row r="12" spans="1:115" x14ac:dyDescent="0.25">
      <c r="A12" s="61">
        <v>45029</v>
      </c>
      <c r="B12" s="40">
        <v>12</v>
      </c>
      <c r="C12" s="31" t="s">
        <v>74</v>
      </c>
      <c r="D12" s="1" t="s">
        <v>10</v>
      </c>
      <c r="E12" s="1"/>
      <c r="F12" s="1" t="s">
        <v>73</v>
      </c>
      <c r="G12" s="1"/>
      <c r="H12" s="1"/>
      <c r="I12" s="28">
        <v>900</v>
      </c>
      <c r="J12" s="28"/>
      <c r="K12" s="9"/>
      <c r="L12" s="18"/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9"/>
      <c r="AC12" s="1"/>
      <c r="AD12" s="1"/>
      <c r="AE12" s="9"/>
      <c r="AF12" s="1"/>
      <c r="AG12" s="1"/>
      <c r="AH12" s="1"/>
      <c r="AI12" s="1"/>
      <c r="AJ12" s="1"/>
      <c r="AK12" s="1"/>
      <c r="AL12" s="1"/>
      <c r="AM12" s="1"/>
      <c r="AN12" s="1"/>
      <c r="AO12" s="9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9"/>
      <c r="BA12" s="1"/>
      <c r="BB12" s="1"/>
      <c r="BC12" s="1"/>
      <c r="BD12" s="9"/>
      <c r="BE12" s="1"/>
      <c r="BF12" s="9"/>
      <c r="BG12" s="1"/>
      <c r="BH12" s="9"/>
      <c r="BI12" s="1">
        <v>400</v>
      </c>
      <c r="BJ12" s="9"/>
      <c r="BK12" s="1"/>
      <c r="BL12" s="1">
        <v>500</v>
      </c>
      <c r="BM12" s="1"/>
      <c r="BN12" s="1"/>
      <c r="BO12" s="1"/>
      <c r="BP12" s="1"/>
      <c r="BQ12" s="1"/>
      <c r="BR12" s="1"/>
      <c r="BS12" s="1"/>
      <c r="BT12" s="1"/>
      <c r="BU12" s="1"/>
      <c r="BV12" s="9"/>
      <c r="BW12" s="1"/>
      <c r="BX12" s="1"/>
      <c r="BY12" s="1"/>
      <c r="BZ12" s="1"/>
      <c r="CA12" s="1"/>
      <c r="CB12" s="1"/>
      <c r="CC12" s="1"/>
      <c r="CD12" s="1"/>
      <c r="CE12" s="9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9"/>
      <c r="CV12" s="1"/>
      <c r="CW12" s="1"/>
      <c r="CX12" s="1"/>
      <c r="CY12" s="1"/>
      <c r="CZ12" s="1"/>
      <c r="DA12" s="1"/>
      <c r="DB12" s="6"/>
      <c r="DC12" s="1"/>
      <c r="DD12" s="1"/>
      <c r="DE12" s="1"/>
      <c r="DF12" s="1"/>
      <c r="DG12" s="1"/>
      <c r="DH12" s="1"/>
      <c r="DI12" s="71" t="s">
        <v>72</v>
      </c>
      <c r="DJ12" s="71"/>
      <c r="DK12" s="70">
        <f>SUM(DK6:DK11)</f>
        <v>213.32</v>
      </c>
    </row>
    <row r="13" spans="1:115" x14ac:dyDescent="0.25">
      <c r="A13" s="61">
        <v>45029</v>
      </c>
      <c r="B13" s="40">
        <v>13</v>
      </c>
      <c r="C13" s="31" t="s">
        <v>71</v>
      </c>
      <c r="D13" s="1" t="s">
        <v>10</v>
      </c>
      <c r="E13" s="1"/>
      <c r="F13" s="1" t="s">
        <v>70</v>
      </c>
      <c r="G13" s="1"/>
      <c r="H13" s="1"/>
      <c r="I13" s="28">
        <v>500</v>
      </c>
      <c r="J13" s="28"/>
      <c r="K13" s="9"/>
      <c r="L13" s="18"/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9"/>
      <c r="AC13" s="1"/>
      <c r="AD13" s="1"/>
      <c r="AE13" s="9"/>
      <c r="AF13" s="1"/>
      <c r="AG13" s="1"/>
      <c r="AH13" s="1"/>
      <c r="AI13" s="1"/>
      <c r="AJ13" s="1"/>
      <c r="AK13" s="1"/>
      <c r="AL13" s="1"/>
      <c r="AM13" s="1"/>
      <c r="AN13" s="1"/>
      <c r="AO13" s="9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9"/>
      <c r="BA13" s="1"/>
      <c r="BB13" s="1"/>
      <c r="BC13" s="1"/>
      <c r="BD13" s="9"/>
      <c r="BE13" s="1"/>
      <c r="BF13" s="9"/>
      <c r="BG13" s="1"/>
      <c r="BH13" s="9"/>
      <c r="BI13" s="1">
        <v>500</v>
      </c>
      <c r="BJ13" s="9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9"/>
      <c r="BW13" s="1"/>
      <c r="BX13" s="1"/>
      <c r="BY13" s="1"/>
      <c r="BZ13" s="1"/>
      <c r="CA13" s="1"/>
      <c r="CB13" s="1"/>
      <c r="CC13" s="1"/>
      <c r="CD13" s="1"/>
      <c r="CE13" s="9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9"/>
      <c r="CV13" s="1"/>
      <c r="CW13" s="1"/>
      <c r="CX13" s="1"/>
      <c r="CY13" s="1"/>
      <c r="CZ13" s="1"/>
      <c r="DA13" s="1"/>
      <c r="DB13" s="6"/>
      <c r="DC13" s="1"/>
      <c r="DD13" s="1"/>
      <c r="DE13" s="1"/>
      <c r="DF13" s="1"/>
      <c r="DG13" s="1"/>
      <c r="DH13" s="1"/>
      <c r="DI13" s="69" t="s">
        <v>69</v>
      </c>
      <c r="DJ13" s="69"/>
      <c r="DK13" s="68">
        <f>SUM(DK5+DK12)</f>
        <v>51014.720000000001</v>
      </c>
    </row>
    <row r="14" spans="1:115" x14ac:dyDescent="0.25">
      <c r="A14" s="61">
        <v>45030</v>
      </c>
      <c r="B14" s="40">
        <v>11</v>
      </c>
      <c r="C14" s="62" t="s">
        <v>68</v>
      </c>
      <c r="D14" s="1" t="s">
        <v>13</v>
      </c>
      <c r="E14" s="1"/>
      <c r="F14" s="1" t="s">
        <v>67</v>
      </c>
      <c r="G14" s="1"/>
      <c r="H14" s="1"/>
      <c r="I14" s="28">
        <v>185</v>
      </c>
      <c r="J14" s="28"/>
      <c r="K14" s="9"/>
      <c r="L14" s="18" t="s">
        <v>66</v>
      </c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9"/>
      <c r="AC14" s="1"/>
      <c r="AD14" s="1"/>
      <c r="AE14" s="9"/>
      <c r="AF14" s="1"/>
      <c r="AG14" s="1"/>
      <c r="AH14" s="1"/>
      <c r="AI14" s="1"/>
      <c r="AJ14" s="1"/>
      <c r="AK14" s="1"/>
      <c r="AL14" s="1"/>
      <c r="AM14" s="1"/>
      <c r="AN14" s="1"/>
      <c r="AO14" s="9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9"/>
      <c r="BA14" s="1"/>
      <c r="BB14" s="1"/>
      <c r="BC14" s="1"/>
      <c r="BD14" s="9"/>
      <c r="BE14" s="1"/>
      <c r="BF14" s="9"/>
      <c r="BG14" s="1"/>
      <c r="BH14" s="9"/>
      <c r="BI14" s="1"/>
      <c r="BJ14" s="9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9"/>
      <c r="BW14" s="1"/>
      <c r="BX14" s="1">
        <v>185</v>
      </c>
      <c r="BY14" s="1"/>
      <c r="BZ14" s="1"/>
      <c r="CA14" s="1"/>
      <c r="CB14" s="1"/>
      <c r="CC14" s="1"/>
      <c r="CD14" s="1"/>
      <c r="CE14" s="9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9"/>
      <c r="CV14" s="1"/>
      <c r="CW14" s="1"/>
      <c r="CX14" s="1"/>
      <c r="CY14" s="1"/>
      <c r="CZ14" s="1"/>
      <c r="DA14" s="1"/>
      <c r="DB14" s="6"/>
      <c r="DC14" s="1"/>
      <c r="DD14" s="1"/>
      <c r="DE14" s="1"/>
      <c r="DF14" s="1"/>
      <c r="DG14" s="1"/>
      <c r="DH14" s="1"/>
      <c r="DI14" s="1"/>
      <c r="DJ14" s="1"/>
      <c r="DK14" s="1"/>
    </row>
    <row r="15" spans="1:115" x14ac:dyDescent="0.25">
      <c r="A15" s="61">
        <v>45030</v>
      </c>
      <c r="B15" s="40">
        <v>15</v>
      </c>
      <c r="C15" s="62" t="s">
        <v>54</v>
      </c>
      <c r="D15" s="1" t="s">
        <v>13</v>
      </c>
      <c r="E15" s="1"/>
      <c r="F15" s="1" t="s">
        <v>65</v>
      </c>
      <c r="G15" s="1"/>
      <c r="H15" s="1"/>
      <c r="I15" s="28">
        <v>11.25</v>
      </c>
      <c r="J15" s="28"/>
      <c r="K15" s="9"/>
      <c r="L15" s="18"/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9"/>
      <c r="AC15" s="1"/>
      <c r="AD15" s="1"/>
      <c r="AE15" s="9"/>
      <c r="AF15" s="1"/>
      <c r="AG15" s="1"/>
      <c r="AH15" s="1"/>
      <c r="AI15" s="1"/>
      <c r="AJ15" s="1"/>
      <c r="AK15" s="1"/>
      <c r="AL15" s="1"/>
      <c r="AM15" s="1"/>
      <c r="AN15" s="1"/>
      <c r="AO15" s="9"/>
      <c r="AP15" s="1"/>
      <c r="AQ15" s="1"/>
      <c r="AR15" s="1"/>
      <c r="AS15" s="1"/>
      <c r="AT15" s="1"/>
      <c r="AU15" s="1"/>
      <c r="AV15" s="1"/>
      <c r="AW15" s="1">
        <v>11.25</v>
      </c>
      <c r="AX15" s="1"/>
      <c r="AY15" s="1"/>
      <c r="AZ15" s="9"/>
      <c r="BA15" s="1"/>
      <c r="BB15" s="1"/>
      <c r="BC15" s="1"/>
      <c r="BD15" s="9"/>
      <c r="BE15" s="1"/>
      <c r="BF15" s="9"/>
      <c r="BG15" s="1"/>
      <c r="BH15" s="9"/>
      <c r="BI15" s="1"/>
      <c r="BJ15" s="9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9"/>
      <c r="BW15" s="1"/>
      <c r="BX15" s="1"/>
      <c r="BY15" s="1"/>
      <c r="BZ15" s="1"/>
      <c r="CA15" s="1"/>
      <c r="CB15" s="1"/>
      <c r="CC15" s="1"/>
      <c r="CD15" s="1"/>
      <c r="CE15" s="9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9"/>
      <c r="CV15" s="1"/>
      <c r="CW15" s="1"/>
      <c r="CX15" s="1"/>
      <c r="CY15" s="1"/>
      <c r="CZ15" s="1"/>
      <c r="DA15" s="1"/>
      <c r="DB15" s="6"/>
      <c r="DC15" s="1"/>
      <c r="DD15" s="1"/>
      <c r="DE15" s="1"/>
      <c r="DF15" s="1"/>
      <c r="DG15" s="1"/>
      <c r="DH15" s="1"/>
    </row>
    <row r="16" spans="1:115" x14ac:dyDescent="0.25">
      <c r="A16" s="61">
        <v>45033</v>
      </c>
      <c r="B16" s="40">
        <v>5</v>
      </c>
      <c r="C16" s="31" t="s">
        <v>18</v>
      </c>
      <c r="D16" s="1" t="s">
        <v>17</v>
      </c>
      <c r="E16" s="1"/>
      <c r="F16" s="1" t="s">
        <v>16</v>
      </c>
      <c r="G16" s="1"/>
      <c r="H16" s="1"/>
      <c r="I16" s="28">
        <v>312.8</v>
      </c>
      <c r="J16" s="28"/>
      <c r="K16" s="9"/>
      <c r="L16" s="18">
        <v>52.13</v>
      </c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260.67</v>
      </c>
      <c r="Z16" s="1"/>
      <c r="AA16" s="1"/>
      <c r="AB16" s="9"/>
      <c r="AC16" s="1"/>
      <c r="AD16" s="1"/>
      <c r="AE16" s="9"/>
      <c r="AF16" s="1"/>
      <c r="AG16" s="1"/>
      <c r="AH16" s="1"/>
      <c r="AI16" s="1"/>
      <c r="AJ16" s="1"/>
      <c r="AK16" s="1"/>
      <c r="AL16" s="1"/>
      <c r="AM16" s="1"/>
      <c r="AN16" s="1"/>
      <c r="AO16" s="9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9"/>
      <c r="BA16" s="1"/>
      <c r="BB16" s="1"/>
      <c r="BC16" s="1"/>
      <c r="BD16" s="9"/>
      <c r="BE16" s="1"/>
      <c r="BF16" s="9"/>
      <c r="BG16" s="1"/>
      <c r="BH16" s="9"/>
      <c r="BI16" s="1"/>
      <c r="BJ16" s="9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9"/>
      <c r="BW16" s="1"/>
      <c r="BX16" s="1"/>
      <c r="BY16" s="1"/>
      <c r="BZ16" s="1"/>
      <c r="CA16" s="1"/>
      <c r="CB16" s="1"/>
      <c r="CC16" s="1"/>
      <c r="CD16" s="1"/>
      <c r="CE16" s="9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9"/>
      <c r="CV16" s="1"/>
      <c r="CW16" s="1"/>
      <c r="CX16" s="1"/>
      <c r="CY16" s="1"/>
      <c r="CZ16" s="1"/>
      <c r="DA16" s="1"/>
      <c r="DB16" s="6"/>
      <c r="DC16" s="1"/>
      <c r="DD16" s="1"/>
      <c r="DE16" s="1"/>
      <c r="DF16" s="1"/>
      <c r="DG16" s="1"/>
      <c r="DH16" s="1"/>
      <c r="DI16" s="61"/>
      <c r="DJ16" s="1"/>
      <c r="DK16" s="1"/>
    </row>
    <row r="17" spans="1:115" x14ac:dyDescent="0.25">
      <c r="A17" s="61">
        <v>45033</v>
      </c>
      <c r="B17" s="40">
        <v>6</v>
      </c>
      <c r="C17" s="31" t="s">
        <v>14</v>
      </c>
      <c r="D17" s="1" t="s">
        <v>13</v>
      </c>
      <c r="E17" s="1"/>
      <c r="F17" s="1" t="s">
        <v>15</v>
      </c>
      <c r="G17" s="1"/>
      <c r="H17" s="1"/>
      <c r="I17" s="28">
        <v>64.8</v>
      </c>
      <c r="J17" s="28"/>
      <c r="K17" s="9"/>
      <c r="L17" s="136">
        <v>12.68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9"/>
      <c r="AC17" s="1"/>
      <c r="AD17" s="1"/>
      <c r="AE17" s="9"/>
      <c r="AF17" s="1"/>
      <c r="AG17" s="1"/>
      <c r="AH17" s="1"/>
      <c r="AI17" s="1"/>
      <c r="AJ17" s="1"/>
      <c r="AK17" s="1"/>
      <c r="AL17" s="1"/>
      <c r="AM17" s="1"/>
      <c r="AN17" s="1"/>
      <c r="AO17" s="9"/>
      <c r="AP17" s="1"/>
      <c r="AQ17" s="1"/>
      <c r="AR17" s="129">
        <v>63.4</v>
      </c>
      <c r="AS17" s="1"/>
      <c r="AT17" s="1"/>
      <c r="AU17" s="1"/>
      <c r="AV17" s="1"/>
      <c r="AW17" s="1"/>
      <c r="AX17" s="1"/>
      <c r="AY17" s="1"/>
      <c r="AZ17" s="9"/>
      <c r="BA17" s="1"/>
      <c r="BB17" s="1"/>
      <c r="BC17" s="1"/>
      <c r="BD17" s="9"/>
      <c r="BE17" s="1"/>
      <c r="BF17" s="9"/>
      <c r="BG17" s="1"/>
      <c r="BH17" s="9"/>
      <c r="BI17" s="1"/>
      <c r="BJ17" s="9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9"/>
      <c r="BW17" s="1"/>
      <c r="BX17" s="1"/>
      <c r="BY17" s="1"/>
      <c r="BZ17" s="1"/>
      <c r="CA17" s="1"/>
      <c r="CB17" s="1"/>
      <c r="CC17" s="1"/>
      <c r="CD17" s="1"/>
      <c r="CE17" s="9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9"/>
      <c r="CV17" s="1"/>
      <c r="CW17" s="1"/>
      <c r="CX17" s="1"/>
      <c r="CY17" s="1"/>
      <c r="CZ17" s="1"/>
      <c r="DA17" s="1"/>
      <c r="DB17" s="6"/>
      <c r="DC17" s="1"/>
      <c r="DD17" s="1"/>
      <c r="DE17" s="1"/>
      <c r="DF17" s="1"/>
      <c r="DG17" s="1"/>
      <c r="DH17" s="1"/>
      <c r="DI17" s="61"/>
      <c r="DJ17" s="1"/>
      <c r="DK17" s="1"/>
    </row>
    <row r="18" spans="1:115" x14ac:dyDescent="0.25">
      <c r="A18" s="61">
        <v>45033</v>
      </c>
      <c r="B18" s="40">
        <v>6</v>
      </c>
      <c r="C18" s="31" t="s">
        <v>14</v>
      </c>
      <c r="D18" s="1" t="s">
        <v>13</v>
      </c>
      <c r="E18" s="1"/>
      <c r="F18" s="1" t="s">
        <v>12</v>
      </c>
      <c r="G18" s="1"/>
      <c r="H18" s="1"/>
      <c r="I18" s="28">
        <v>11.28</v>
      </c>
      <c r="J18" s="28"/>
      <c r="K18" s="9"/>
      <c r="L18" s="136"/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9"/>
      <c r="AC18" s="1"/>
      <c r="AD18" s="1"/>
      <c r="AE18" s="9"/>
      <c r="AF18" s="1"/>
      <c r="AG18" s="1"/>
      <c r="AH18" s="1"/>
      <c r="AI18" s="1"/>
      <c r="AJ18" s="1"/>
      <c r="AK18" s="1"/>
      <c r="AL18" s="1"/>
      <c r="AM18" s="1"/>
      <c r="AN18" s="1"/>
      <c r="AO18" s="9"/>
      <c r="AP18" s="1"/>
      <c r="AQ18" s="1"/>
      <c r="AR18" s="129"/>
      <c r="AS18" s="1"/>
      <c r="AT18" s="1"/>
      <c r="AU18" s="1"/>
      <c r="AV18" s="1"/>
      <c r="AW18" s="1"/>
      <c r="AX18" s="1"/>
      <c r="AY18" s="1"/>
      <c r="AZ18" s="9"/>
      <c r="BA18" s="1"/>
      <c r="BB18" s="1"/>
      <c r="BC18" s="1"/>
      <c r="BD18" s="9"/>
      <c r="BE18" s="1"/>
      <c r="BF18" s="9"/>
      <c r="BG18" s="1"/>
      <c r="BH18" s="9"/>
      <c r="BI18" s="1"/>
      <c r="BJ18" s="9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9"/>
      <c r="BW18" s="1"/>
      <c r="BX18" s="1"/>
      <c r="BY18" s="1"/>
      <c r="BZ18" s="1"/>
      <c r="CA18" s="1"/>
      <c r="CB18" s="1"/>
      <c r="CC18" s="1"/>
      <c r="CD18" s="1"/>
      <c r="CE18" s="9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9"/>
      <c r="CV18" s="1"/>
      <c r="CW18" s="1"/>
      <c r="CX18" s="1"/>
      <c r="CY18" s="1"/>
      <c r="CZ18" s="1"/>
      <c r="DA18" s="1"/>
      <c r="DB18" s="6"/>
      <c r="DC18" s="1"/>
      <c r="DD18" s="1"/>
      <c r="DE18" s="1"/>
      <c r="DF18" s="1"/>
      <c r="DG18" s="1"/>
      <c r="DH18" s="1"/>
      <c r="DI18" s="61"/>
      <c r="DJ18" s="1"/>
      <c r="DK18" s="1"/>
    </row>
    <row r="19" spans="1:115" x14ac:dyDescent="0.25">
      <c r="A19" s="61">
        <v>45035</v>
      </c>
      <c r="B19" s="40">
        <v>14</v>
      </c>
      <c r="C19" s="62" t="s">
        <v>64</v>
      </c>
      <c r="D19" s="1" t="s">
        <v>13</v>
      </c>
      <c r="E19" s="1"/>
      <c r="F19" s="1" t="s">
        <v>63</v>
      </c>
      <c r="G19" s="1"/>
      <c r="H19" s="1"/>
      <c r="I19" s="28">
        <v>325.44</v>
      </c>
      <c r="J19" s="28"/>
      <c r="K19" s="9"/>
      <c r="L19" s="18">
        <v>54.24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9"/>
      <c r="AC19" s="1"/>
      <c r="AD19" s="1"/>
      <c r="AE19" s="9"/>
      <c r="AF19" s="1"/>
      <c r="AG19" s="1"/>
      <c r="AH19" s="1"/>
      <c r="AI19" s="1"/>
      <c r="AJ19" s="1"/>
      <c r="AK19" s="1"/>
      <c r="AL19" s="1"/>
      <c r="AM19" s="1"/>
      <c r="AN19" s="1"/>
      <c r="AO19" s="9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9"/>
      <c r="BA19" s="1"/>
      <c r="BB19" s="1"/>
      <c r="BC19" s="1"/>
      <c r="BD19" s="9"/>
      <c r="BE19" s="1"/>
      <c r="BF19" s="9"/>
      <c r="BG19" s="1"/>
      <c r="BH19" s="9"/>
      <c r="BI19" s="1"/>
      <c r="BJ19" s="9"/>
      <c r="BK19" s="1"/>
      <c r="BL19" s="1"/>
      <c r="BM19" s="1"/>
      <c r="BN19" s="1"/>
      <c r="BO19" s="1">
        <v>271.2</v>
      </c>
      <c r="BP19" s="1"/>
      <c r="BQ19" s="1"/>
      <c r="BR19" s="1"/>
      <c r="BS19" s="1"/>
      <c r="BT19" s="1"/>
      <c r="BU19" s="1"/>
      <c r="BV19" s="9"/>
      <c r="BW19" s="1"/>
      <c r="BX19" s="1"/>
      <c r="BY19" s="1"/>
      <c r="BZ19" s="1"/>
      <c r="CA19" s="1"/>
      <c r="CB19" s="1"/>
      <c r="CC19" s="1"/>
      <c r="CD19" s="1"/>
      <c r="CE19" s="9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9"/>
      <c r="CV19" s="1"/>
      <c r="CW19" s="1"/>
      <c r="CX19" s="1"/>
      <c r="CY19" s="1"/>
      <c r="CZ19" s="1"/>
      <c r="DA19" s="1"/>
      <c r="DB19" s="6"/>
      <c r="DC19" s="1"/>
      <c r="DD19" s="1"/>
      <c r="DE19" s="1"/>
      <c r="DF19" s="1"/>
      <c r="DG19" s="1"/>
      <c r="DH19" s="1"/>
      <c r="DI19" s="130"/>
      <c r="DJ19" s="130"/>
      <c r="DK19" s="16"/>
    </row>
    <row r="20" spans="1:115" x14ac:dyDescent="0.25">
      <c r="A20" s="61">
        <v>45044</v>
      </c>
      <c r="B20" s="40">
        <v>8</v>
      </c>
      <c r="C20" s="31" t="s">
        <v>8</v>
      </c>
      <c r="D20" s="1" t="s">
        <v>7</v>
      </c>
      <c r="E20" s="1"/>
      <c r="F20" s="1" t="s">
        <v>6</v>
      </c>
      <c r="G20" s="1"/>
      <c r="H20" s="1"/>
      <c r="I20" s="28">
        <v>7</v>
      </c>
      <c r="J20" s="28"/>
      <c r="K20" s="9"/>
      <c r="L20" s="18"/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9"/>
      <c r="AC20" s="1"/>
      <c r="AD20" s="1"/>
      <c r="AE20" s="9"/>
      <c r="AF20" s="1"/>
      <c r="AG20" s="1"/>
      <c r="AH20" s="1"/>
      <c r="AI20" s="1"/>
      <c r="AJ20" s="1"/>
      <c r="AK20" s="1"/>
      <c r="AL20" s="1"/>
      <c r="AM20" s="1"/>
      <c r="AN20" s="1"/>
      <c r="AO20" s="9"/>
      <c r="AP20" s="1"/>
      <c r="AQ20" s="1"/>
      <c r="AR20" s="1"/>
      <c r="AS20" s="1"/>
      <c r="AT20" s="1"/>
      <c r="AU20" s="1"/>
      <c r="AV20" s="1"/>
      <c r="AW20" s="1"/>
      <c r="AX20" s="1"/>
      <c r="AY20" s="1">
        <v>7</v>
      </c>
      <c r="AZ20" s="9"/>
      <c r="BA20" s="1"/>
      <c r="BB20" s="1"/>
      <c r="BC20" s="1"/>
      <c r="BD20" s="9"/>
      <c r="BE20" s="1"/>
      <c r="BF20" s="9"/>
      <c r="BG20" s="1"/>
      <c r="BH20" s="9"/>
      <c r="BI20" s="1"/>
      <c r="BJ20" s="9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9"/>
      <c r="BW20" s="1"/>
      <c r="BX20" s="1"/>
      <c r="BY20" s="1"/>
      <c r="BZ20" s="1"/>
      <c r="CA20" s="1"/>
      <c r="CB20" s="1"/>
      <c r="CC20" s="1"/>
      <c r="CD20" s="1"/>
      <c r="CE20" s="9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9"/>
      <c r="CV20" s="1"/>
      <c r="CW20" s="1"/>
      <c r="CX20" s="1"/>
      <c r="CY20" s="1"/>
      <c r="CZ20" s="1"/>
      <c r="DA20" s="1"/>
      <c r="DB20" s="6"/>
      <c r="DC20" s="1"/>
      <c r="DD20" s="1"/>
      <c r="DE20" s="1"/>
      <c r="DF20" s="1"/>
      <c r="DG20" s="1"/>
      <c r="DH20" s="1"/>
      <c r="DI20" s="1"/>
      <c r="DJ20" s="1"/>
      <c r="DK20" s="1"/>
    </row>
    <row r="21" spans="1:115" x14ac:dyDescent="0.25">
      <c r="A21" s="131" t="s">
        <v>62</v>
      </c>
      <c r="B21" s="131"/>
      <c r="C21" s="131"/>
      <c r="D21" s="131"/>
      <c r="E21" s="131"/>
      <c r="F21" s="132"/>
      <c r="G21" s="64">
        <f>H21+DD2+DI2+DK11</f>
        <v>187637.6</v>
      </c>
      <c r="H21" s="64">
        <f>H2+J21-I21</f>
        <v>131609.49000000002</v>
      </c>
      <c r="I21" s="24">
        <f>SUM(I5:I20)</f>
        <v>5751.11</v>
      </c>
      <c r="J21" s="24">
        <f>SUM(J5:J20)</f>
        <v>58344</v>
      </c>
      <c r="K21" s="9"/>
      <c r="L21" s="21">
        <f>SUM(L5:L20)</f>
        <v>119.05000000000001</v>
      </c>
      <c r="M21" s="9"/>
      <c r="N21" s="21">
        <f t="shared" ref="N21:AA21" si="0">SUM(N5:N20)</f>
        <v>0</v>
      </c>
      <c r="O21" s="21">
        <f t="shared" si="0"/>
        <v>0</v>
      </c>
      <c r="P21" s="21">
        <f t="shared" si="0"/>
        <v>867.62</v>
      </c>
      <c r="Q21" s="21">
        <f t="shared" si="0"/>
        <v>0</v>
      </c>
      <c r="R21" s="21">
        <f t="shared" si="0"/>
        <v>0</v>
      </c>
      <c r="S21" s="21">
        <f t="shared" si="0"/>
        <v>0</v>
      </c>
      <c r="T21" s="21">
        <f t="shared" si="0"/>
        <v>0</v>
      </c>
      <c r="U21" s="21">
        <f t="shared" si="0"/>
        <v>0</v>
      </c>
      <c r="V21" s="21">
        <f t="shared" si="0"/>
        <v>0</v>
      </c>
      <c r="W21" s="21">
        <f t="shared" si="0"/>
        <v>0</v>
      </c>
      <c r="X21" s="21">
        <f t="shared" si="0"/>
        <v>0</v>
      </c>
      <c r="Y21" s="21">
        <f t="shared" si="0"/>
        <v>260.67</v>
      </c>
      <c r="Z21" s="21">
        <f t="shared" si="0"/>
        <v>0</v>
      </c>
      <c r="AA21" s="21">
        <f t="shared" si="0"/>
        <v>0</v>
      </c>
      <c r="AB21" s="9"/>
      <c r="AC21" s="21">
        <f>SUM(AC5:AC20)</f>
        <v>1028</v>
      </c>
      <c r="AD21" s="21">
        <f>SUM(AD5:AD20)</f>
        <v>177</v>
      </c>
      <c r="AE21" s="9"/>
      <c r="AF21" s="21">
        <f t="shared" ref="AF21:AN21" si="1">SUM(AF5:AF20)</f>
        <v>1043.1400000000001</v>
      </c>
      <c r="AG21" s="21">
        <f t="shared" si="1"/>
        <v>0</v>
      </c>
      <c r="AH21" s="21">
        <f t="shared" si="1"/>
        <v>0</v>
      </c>
      <c r="AI21" s="21">
        <f t="shared" si="1"/>
        <v>289.8</v>
      </c>
      <c r="AJ21" s="21">
        <f t="shared" si="1"/>
        <v>0</v>
      </c>
      <c r="AK21" s="21">
        <f t="shared" si="1"/>
        <v>0</v>
      </c>
      <c r="AL21" s="21">
        <f t="shared" si="1"/>
        <v>0</v>
      </c>
      <c r="AM21" s="21">
        <f t="shared" si="1"/>
        <v>0</v>
      </c>
      <c r="AN21" s="21">
        <f t="shared" si="1"/>
        <v>0</v>
      </c>
      <c r="AO21" s="9"/>
      <c r="AP21" s="21">
        <f t="shared" ref="AP21:AY21" si="2">SUM(AP5:AP20)</f>
        <v>0</v>
      </c>
      <c r="AQ21" s="21">
        <f t="shared" si="2"/>
        <v>0</v>
      </c>
      <c r="AR21" s="21">
        <f t="shared" si="2"/>
        <v>63.4</v>
      </c>
      <c r="AS21" s="21">
        <f t="shared" si="2"/>
        <v>0</v>
      </c>
      <c r="AT21" s="21">
        <f t="shared" si="2"/>
        <v>0</v>
      </c>
      <c r="AU21" s="21">
        <f t="shared" si="2"/>
        <v>0</v>
      </c>
      <c r="AV21" s="21">
        <f t="shared" si="2"/>
        <v>0</v>
      </c>
      <c r="AW21" s="21">
        <f t="shared" si="2"/>
        <v>11.25</v>
      </c>
      <c r="AX21" s="21">
        <f t="shared" si="2"/>
        <v>0</v>
      </c>
      <c r="AY21" s="21">
        <f t="shared" si="2"/>
        <v>7</v>
      </c>
      <c r="AZ21" s="9"/>
      <c r="BA21" s="21">
        <f>SUM(BA5:BA20)</f>
        <v>0</v>
      </c>
      <c r="BB21" s="21">
        <f>SUM(BB5:BB20)</f>
        <v>0</v>
      </c>
      <c r="BC21" s="21">
        <f>SUM(BC5:BC20)</f>
        <v>0</v>
      </c>
      <c r="BD21" s="9"/>
      <c r="BE21" s="21">
        <f>SUM(BE5:BE20)</f>
        <v>0</v>
      </c>
      <c r="BF21" s="9"/>
      <c r="BG21" s="21">
        <f>SUM(BG5:BG20)</f>
        <v>0</v>
      </c>
      <c r="BH21" s="9"/>
      <c r="BI21" s="21">
        <f>SUM(BI5:BI20)</f>
        <v>900</v>
      </c>
      <c r="BJ21" s="9"/>
      <c r="BK21" s="21">
        <f t="shared" ref="BK21:BU21" si="3">SUM(BK5:BK20)</f>
        <v>27.98</v>
      </c>
      <c r="BL21" s="21">
        <f t="shared" si="3"/>
        <v>500</v>
      </c>
      <c r="BM21" s="21">
        <f t="shared" si="3"/>
        <v>0</v>
      </c>
      <c r="BN21" s="21">
        <f t="shared" si="3"/>
        <v>0</v>
      </c>
      <c r="BO21" s="21">
        <f t="shared" si="3"/>
        <v>271.2</v>
      </c>
      <c r="BP21" s="21">
        <f t="shared" si="3"/>
        <v>0</v>
      </c>
      <c r="BQ21" s="21">
        <f t="shared" si="3"/>
        <v>0</v>
      </c>
      <c r="BR21" s="21">
        <f t="shared" si="3"/>
        <v>0</v>
      </c>
      <c r="BS21" s="21">
        <f t="shared" si="3"/>
        <v>0</v>
      </c>
      <c r="BT21" s="21">
        <f t="shared" si="3"/>
        <v>0</v>
      </c>
      <c r="BU21" s="21">
        <f t="shared" si="3"/>
        <v>0</v>
      </c>
      <c r="BV21" s="9"/>
      <c r="BW21" s="21">
        <f t="shared" ref="BW21:CD21" si="4">SUM(BW5:BW20)</f>
        <v>0</v>
      </c>
      <c r="BX21" s="21">
        <f t="shared" si="4"/>
        <v>185</v>
      </c>
      <c r="BY21" s="21">
        <f t="shared" si="4"/>
        <v>0</v>
      </c>
      <c r="BZ21" s="21">
        <f t="shared" si="4"/>
        <v>0</v>
      </c>
      <c r="CA21" s="21">
        <f t="shared" si="4"/>
        <v>0</v>
      </c>
      <c r="CB21" s="21">
        <f t="shared" si="4"/>
        <v>0</v>
      </c>
      <c r="CC21" s="21">
        <f t="shared" si="4"/>
        <v>0</v>
      </c>
      <c r="CD21" s="21">
        <f t="shared" si="4"/>
        <v>0</v>
      </c>
      <c r="CE21" s="9"/>
      <c r="CF21" s="21">
        <f t="shared" ref="CF21:CT21" si="5">SUM(CF5:CF20)</f>
        <v>0</v>
      </c>
      <c r="CG21" s="21">
        <f t="shared" si="5"/>
        <v>0</v>
      </c>
      <c r="CH21" s="21">
        <f t="shared" si="5"/>
        <v>0</v>
      </c>
      <c r="CI21" s="21">
        <f t="shared" si="5"/>
        <v>0</v>
      </c>
      <c r="CJ21" s="21">
        <f t="shared" si="5"/>
        <v>0</v>
      </c>
      <c r="CK21" s="21">
        <f t="shared" si="5"/>
        <v>0</v>
      </c>
      <c r="CL21" s="21">
        <f t="shared" si="5"/>
        <v>0</v>
      </c>
      <c r="CM21" s="21">
        <f t="shared" si="5"/>
        <v>0</v>
      </c>
      <c r="CN21" s="21">
        <f t="shared" si="5"/>
        <v>0</v>
      </c>
      <c r="CO21" s="21">
        <f t="shared" si="5"/>
        <v>0</v>
      </c>
      <c r="CP21" s="21">
        <f t="shared" si="5"/>
        <v>0</v>
      </c>
      <c r="CQ21" s="21">
        <f t="shared" si="5"/>
        <v>0</v>
      </c>
      <c r="CR21" s="21">
        <f t="shared" si="5"/>
        <v>0</v>
      </c>
      <c r="CS21" s="21">
        <f t="shared" si="5"/>
        <v>0</v>
      </c>
      <c r="CT21" s="21">
        <f t="shared" si="5"/>
        <v>0</v>
      </c>
      <c r="CU21" s="9"/>
      <c r="CV21" s="21">
        <f t="shared" ref="CV21:DA21" si="6">SUM(CV5:CV20)</f>
        <v>0</v>
      </c>
      <c r="CW21" s="21">
        <f t="shared" si="6"/>
        <v>0</v>
      </c>
      <c r="CX21" s="21">
        <f t="shared" si="6"/>
        <v>0</v>
      </c>
      <c r="CY21" s="21">
        <f t="shared" si="6"/>
        <v>0</v>
      </c>
      <c r="CZ21" s="21">
        <f t="shared" si="6"/>
        <v>0</v>
      </c>
      <c r="DA21" s="21">
        <f t="shared" si="6"/>
        <v>0</v>
      </c>
      <c r="DB21" s="6"/>
      <c r="DC21" s="1"/>
      <c r="DD21" s="1"/>
      <c r="DE21" s="1"/>
      <c r="DF21" s="1"/>
      <c r="DG21" s="1"/>
      <c r="DH21" s="1"/>
      <c r="DI21" s="1"/>
      <c r="DJ21" s="1"/>
      <c r="DK21" s="1"/>
    </row>
    <row r="22" spans="1:115" x14ac:dyDescent="0.25">
      <c r="A22" s="61">
        <v>45048</v>
      </c>
      <c r="B22" s="1">
        <v>16</v>
      </c>
      <c r="C22" s="31" t="s">
        <v>20</v>
      </c>
      <c r="D22" s="1" t="s">
        <v>10</v>
      </c>
      <c r="E22" s="1" t="s">
        <v>42</v>
      </c>
      <c r="F22" s="1" t="s">
        <v>200</v>
      </c>
      <c r="G22" s="1"/>
      <c r="H22" s="1"/>
      <c r="I22" s="66">
        <v>799.99</v>
      </c>
      <c r="J22" s="28"/>
      <c r="K22" s="9"/>
      <c r="L22" s="18"/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9"/>
      <c r="AC22" s="1"/>
      <c r="AD22" s="1"/>
      <c r="AE22" s="9"/>
      <c r="AF22" s="1">
        <v>799.99</v>
      </c>
      <c r="AG22" s="1"/>
      <c r="AH22" s="1"/>
      <c r="AI22" s="1"/>
      <c r="AJ22" s="1"/>
      <c r="AK22" s="1"/>
      <c r="AL22" s="1"/>
      <c r="AM22" s="1"/>
      <c r="AN22" s="1"/>
      <c r="AO22" s="9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9"/>
      <c r="BA22" s="1"/>
      <c r="BB22" s="1"/>
      <c r="BC22" s="1"/>
      <c r="BD22" s="9"/>
      <c r="BE22" s="1"/>
      <c r="BF22" s="9"/>
      <c r="BG22" s="1"/>
      <c r="BH22" s="9"/>
      <c r="BI22" s="1"/>
      <c r="BJ22" s="9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9"/>
      <c r="BW22" s="1"/>
      <c r="BX22" s="1"/>
      <c r="BY22" s="1"/>
      <c r="BZ22" s="1"/>
      <c r="CA22" s="1"/>
      <c r="CB22" s="1"/>
      <c r="CC22" s="1"/>
      <c r="CD22" s="1"/>
      <c r="CE22" s="9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9"/>
      <c r="CV22" s="1"/>
      <c r="CW22" s="1"/>
      <c r="CX22" s="1"/>
      <c r="CY22" s="1"/>
      <c r="CZ22" s="1"/>
      <c r="DA22" s="1"/>
      <c r="DB22" s="6"/>
      <c r="DC22" s="1"/>
      <c r="DD22" s="1"/>
      <c r="DE22" s="1"/>
      <c r="DF22" s="1"/>
      <c r="DG22" s="1"/>
      <c r="DH22" s="1"/>
      <c r="DI22" s="1"/>
      <c r="DJ22" s="1"/>
      <c r="DK22" s="1"/>
    </row>
    <row r="23" spans="1:115" x14ac:dyDescent="0.25">
      <c r="A23" s="61">
        <v>45048</v>
      </c>
      <c r="B23" s="1">
        <v>7</v>
      </c>
      <c r="C23" s="31" t="s">
        <v>5</v>
      </c>
      <c r="D23" s="1" t="s">
        <v>4</v>
      </c>
      <c r="E23" s="1" t="s">
        <v>42</v>
      </c>
      <c r="F23" s="40" t="s">
        <v>3</v>
      </c>
      <c r="G23" s="40"/>
      <c r="H23" s="40"/>
      <c r="I23" s="66">
        <v>34.96</v>
      </c>
      <c r="J23" s="28"/>
      <c r="K23" s="9"/>
      <c r="L23" s="18">
        <v>5.83</v>
      </c>
      <c r="M23" s="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9"/>
      <c r="AC23" s="1"/>
      <c r="AD23" s="1"/>
      <c r="AE23" s="9"/>
      <c r="AF23" s="1"/>
      <c r="AG23" s="1"/>
      <c r="AH23" s="1"/>
      <c r="AI23" s="1"/>
      <c r="AJ23" s="1"/>
      <c r="AK23" s="1"/>
      <c r="AL23" s="1"/>
      <c r="AM23" s="1"/>
      <c r="AN23" s="1"/>
      <c r="AO23" s="9"/>
      <c r="AP23" s="1"/>
      <c r="AQ23" s="1"/>
      <c r="AR23" s="1"/>
      <c r="AS23" s="1"/>
      <c r="AT23" s="1">
        <v>29.13</v>
      </c>
      <c r="AU23" s="1"/>
      <c r="AV23" s="1"/>
      <c r="AW23" s="1"/>
      <c r="AX23" s="1"/>
      <c r="AY23" s="1"/>
      <c r="AZ23" s="9"/>
      <c r="BA23" s="1"/>
      <c r="BB23" s="1"/>
      <c r="BC23" s="1"/>
      <c r="BD23" s="9"/>
      <c r="BE23" s="1"/>
      <c r="BF23" s="9"/>
      <c r="BG23" s="1"/>
      <c r="BH23" s="9"/>
      <c r="BI23" s="1"/>
      <c r="BJ23" s="9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9"/>
      <c r="BW23" s="1"/>
      <c r="BX23" s="1"/>
      <c r="BY23" s="1"/>
      <c r="BZ23" s="1"/>
      <c r="CA23" s="1"/>
      <c r="CB23" s="1"/>
      <c r="CC23" s="1"/>
      <c r="CD23" s="1"/>
      <c r="CE23" s="9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9"/>
      <c r="CV23" s="1"/>
      <c r="CW23" s="1"/>
      <c r="CX23" s="1"/>
      <c r="CY23" s="1"/>
      <c r="CZ23" s="1"/>
      <c r="DA23" s="1"/>
      <c r="DB23" s="6"/>
      <c r="DC23" s="1"/>
      <c r="DD23" s="1"/>
      <c r="DE23" s="1"/>
      <c r="DF23" s="1"/>
      <c r="DG23" s="1"/>
      <c r="DH23" s="1"/>
      <c r="DI23" s="1"/>
      <c r="DJ23" s="1"/>
      <c r="DK23" s="1"/>
    </row>
    <row r="24" spans="1:115" x14ac:dyDescent="0.25">
      <c r="A24" s="61">
        <v>45055</v>
      </c>
      <c r="B24" s="1"/>
      <c r="C24" s="67" t="s">
        <v>61</v>
      </c>
      <c r="D24" s="1" t="s">
        <v>60</v>
      </c>
      <c r="E24" s="1"/>
      <c r="F24" s="40" t="s">
        <v>59</v>
      </c>
      <c r="G24" s="40"/>
      <c r="H24" s="40"/>
      <c r="I24" s="66"/>
      <c r="J24" s="28">
        <v>1746.04</v>
      </c>
      <c r="K24" s="9"/>
      <c r="L24" s="18"/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9"/>
      <c r="AC24" s="1"/>
      <c r="AD24" s="1"/>
      <c r="AE24" s="9"/>
      <c r="AF24" s="1"/>
      <c r="AG24" s="1"/>
      <c r="AH24" s="1"/>
      <c r="AI24" s="1"/>
      <c r="AJ24" s="1"/>
      <c r="AK24" s="1"/>
      <c r="AL24" s="1"/>
      <c r="AM24" s="1"/>
      <c r="AN24" s="1"/>
      <c r="AO24" s="9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9"/>
      <c r="BA24" s="1"/>
      <c r="BB24" s="1"/>
      <c r="BC24" s="1"/>
      <c r="BD24" s="9"/>
      <c r="BE24" s="1"/>
      <c r="BF24" s="9"/>
      <c r="BG24" s="1"/>
      <c r="BH24" s="9"/>
      <c r="BI24" s="1"/>
      <c r="BJ24" s="9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9"/>
      <c r="BW24" s="1"/>
      <c r="BX24" s="1"/>
      <c r="BY24" s="1"/>
      <c r="BZ24" s="1"/>
      <c r="CA24" s="1"/>
      <c r="CB24" s="1"/>
      <c r="CC24" s="1"/>
      <c r="CD24" s="1"/>
      <c r="CE24" s="9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9"/>
      <c r="CV24" s="1"/>
      <c r="CW24" s="1"/>
      <c r="CX24" s="1"/>
      <c r="CY24" s="1"/>
      <c r="CZ24" s="1"/>
      <c r="DA24" s="1"/>
      <c r="DB24" s="6"/>
      <c r="DC24" s="1"/>
      <c r="DD24" s="1"/>
      <c r="DE24" s="1"/>
      <c r="DF24" s="1"/>
      <c r="DG24" s="1"/>
      <c r="DH24" s="1"/>
      <c r="DI24" s="1"/>
      <c r="DJ24" s="1"/>
      <c r="DK24" s="1"/>
    </row>
    <row r="25" spans="1:115" x14ac:dyDescent="0.25">
      <c r="A25" s="61">
        <v>45056</v>
      </c>
      <c r="B25" s="1">
        <v>22</v>
      </c>
      <c r="C25" s="62" t="s">
        <v>58</v>
      </c>
      <c r="D25" s="1" t="s">
        <v>13</v>
      </c>
      <c r="E25" s="1" t="s">
        <v>42</v>
      </c>
      <c r="F25" s="40" t="s">
        <v>57</v>
      </c>
      <c r="G25" s="40"/>
      <c r="H25" s="40"/>
      <c r="I25" s="66">
        <v>29.99</v>
      </c>
      <c r="J25" s="28"/>
      <c r="K25" s="9"/>
      <c r="L25" s="18">
        <v>5</v>
      </c>
      <c r="M25" s="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9"/>
      <c r="AC25" s="1"/>
      <c r="AD25" s="1"/>
      <c r="AE25" s="9"/>
      <c r="AF25" s="1"/>
      <c r="AG25" s="1"/>
      <c r="AH25" s="1"/>
      <c r="AI25" s="1"/>
      <c r="AJ25" s="1"/>
      <c r="AK25" s="1"/>
      <c r="AL25" s="1"/>
      <c r="AM25" s="1"/>
      <c r="AN25" s="1"/>
      <c r="AO25" s="9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9"/>
      <c r="BA25" s="1"/>
      <c r="BB25" s="1"/>
      <c r="BC25" s="1"/>
      <c r="BD25" s="9"/>
      <c r="BE25" s="1"/>
      <c r="BF25" s="9"/>
      <c r="BG25" s="1"/>
      <c r="BH25" s="9"/>
      <c r="BI25" s="1"/>
      <c r="BJ25" s="9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9"/>
      <c r="BW25" s="1"/>
      <c r="BX25" s="1"/>
      <c r="BY25" s="1"/>
      <c r="BZ25" s="1"/>
      <c r="CA25" s="1"/>
      <c r="CB25" s="1"/>
      <c r="CC25" s="1"/>
      <c r="CD25" s="1"/>
      <c r="CE25" s="9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9"/>
      <c r="CV25" s="1"/>
      <c r="CW25" s="1"/>
      <c r="CX25" s="1"/>
      <c r="CY25" s="1"/>
      <c r="CZ25" s="1"/>
      <c r="DA25" s="1"/>
      <c r="DB25" s="6"/>
      <c r="DC25" s="1"/>
      <c r="DD25" s="1"/>
      <c r="DE25" s="1"/>
      <c r="DF25" s="1"/>
      <c r="DG25" s="1"/>
      <c r="DH25" s="1"/>
      <c r="DI25" s="1"/>
      <c r="DJ25" s="1"/>
      <c r="DK25" s="1"/>
    </row>
    <row r="26" spans="1:115" x14ac:dyDescent="0.25">
      <c r="A26" s="61">
        <v>45057</v>
      </c>
      <c r="B26" s="1">
        <v>23</v>
      </c>
      <c r="C26" s="62" t="s">
        <v>56</v>
      </c>
      <c r="D26" s="1" t="s">
        <v>10</v>
      </c>
      <c r="E26" s="1" t="s">
        <v>42</v>
      </c>
      <c r="F26" s="40" t="s">
        <v>55</v>
      </c>
      <c r="G26" s="40"/>
      <c r="H26" s="40"/>
      <c r="I26" s="66">
        <v>189</v>
      </c>
      <c r="J26" s="28"/>
      <c r="K26" s="9"/>
      <c r="L26" s="18">
        <v>31.5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9"/>
      <c r="AC26" s="1"/>
      <c r="AD26" s="1"/>
      <c r="AE26" s="9"/>
      <c r="AF26" s="1"/>
      <c r="AG26" s="1"/>
      <c r="AH26" s="1"/>
      <c r="AI26" s="1"/>
      <c r="AJ26" s="1"/>
      <c r="AK26" s="1"/>
      <c r="AL26" s="1"/>
      <c r="AM26" s="1"/>
      <c r="AN26" s="1"/>
      <c r="AO26" s="9"/>
      <c r="AP26" s="1"/>
      <c r="AQ26" s="1"/>
      <c r="AR26" s="1"/>
      <c r="AS26" s="1">
        <v>24.99</v>
      </c>
      <c r="AT26" s="1"/>
      <c r="AU26" s="1"/>
      <c r="AV26" s="1"/>
      <c r="AW26" s="1"/>
      <c r="AX26" s="1"/>
      <c r="AY26" s="1"/>
      <c r="AZ26" s="9"/>
      <c r="BA26" s="1"/>
      <c r="BB26" s="1"/>
      <c r="BC26" s="1"/>
      <c r="BD26" s="9"/>
      <c r="BE26" s="1"/>
      <c r="BF26" s="9"/>
      <c r="BG26" s="1"/>
      <c r="BH26" s="9"/>
      <c r="BI26" s="1"/>
      <c r="BJ26" s="9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9"/>
      <c r="BW26" s="1"/>
      <c r="BX26" s="1">
        <v>157.5</v>
      </c>
      <c r="BY26" s="1"/>
      <c r="BZ26" s="1"/>
      <c r="CA26" s="1"/>
      <c r="CB26" s="1"/>
      <c r="CC26" s="1"/>
      <c r="CD26" s="1"/>
      <c r="CE26" s="9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9"/>
      <c r="CV26" s="1"/>
      <c r="CW26" s="1"/>
      <c r="CX26" s="1"/>
      <c r="CY26" s="1"/>
      <c r="CZ26" s="1"/>
      <c r="DA26" s="1"/>
      <c r="DB26" s="6"/>
      <c r="DC26" s="1"/>
      <c r="DD26" s="1"/>
      <c r="DE26" s="1"/>
      <c r="DF26" s="1"/>
      <c r="DG26" s="1"/>
      <c r="DH26" s="1"/>
      <c r="DI26" s="1"/>
      <c r="DJ26" s="1"/>
      <c r="DK26" s="1"/>
    </row>
    <row r="27" spans="1:115" x14ac:dyDescent="0.25">
      <c r="A27" s="61">
        <v>45058</v>
      </c>
      <c r="B27" s="1">
        <v>24</v>
      </c>
      <c r="C27" s="62" t="s">
        <v>54</v>
      </c>
      <c r="D27" s="1" t="s">
        <v>13</v>
      </c>
      <c r="E27" s="1" t="s">
        <v>42</v>
      </c>
      <c r="F27" s="40" t="s">
        <v>53</v>
      </c>
      <c r="G27" s="40"/>
      <c r="H27" s="40"/>
      <c r="I27" s="66">
        <v>8.8000000000000007</v>
      </c>
      <c r="J27" s="28"/>
      <c r="K27" s="9"/>
      <c r="L27" s="18"/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9"/>
      <c r="AC27" s="1"/>
      <c r="AD27" s="1"/>
      <c r="AE27" s="9"/>
      <c r="AF27" s="1"/>
      <c r="AG27" s="1"/>
      <c r="AH27" s="1"/>
      <c r="AI27" s="1"/>
      <c r="AJ27" s="1"/>
      <c r="AK27" s="1"/>
      <c r="AL27" s="1"/>
      <c r="AM27" s="1"/>
      <c r="AN27" s="1"/>
      <c r="AO27" s="9"/>
      <c r="AP27" s="1"/>
      <c r="AQ27" s="1"/>
      <c r="AR27" s="1"/>
      <c r="AS27" s="1"/>
      <c r="AT27" s="1"/>
      <c r="AU27" s="1"/>
      <c r="AV27" s="1"/>
      <c r="AW27" s="1">
        <v>8.8000000000000007</v>
      </c>
      <c r="AX27" s="1"/>
      <c r="AY27" s="1"/>
      <c r="AZ27" s="9"/>
      <c r="BA27" s="1"/>
      <c r="BB27" s="1"/>
      <c r="BC27" s="1"/>
      <c r="BD27" s="9"/>
      <c r="BE27" s="1"/>
      <c r="BF27" s="9"/>
      <c r="BG27" s="1"/>
      <c r="BH27" s="9"/>
      <c r="BI27" s="1"/>
      <c r="BJ27" s="9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9"/>
      <c r="BW27" s="1"/>
      <c r="BX27" s="1"/>
      <c r="BY27" s="1"/>
      <c r="BZ27" s="1"/>
      <c r="CA27" s="1"/>
      <c r="CB27" s="1"/>
      <c r="CC27" s="1"/>
      <c r="CD27" s="1"/>
      <c r="CE27" s="9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9"/>
      <c r="CV27" s="1"/>
      <c r="CW27" s="1"/>
      <c r="CX27" s="1"/>
      <c r="CY27" s="1"/>
      <c r="CZ27" s="1"/>
      <c r="DA27" s="1"/>
      <c r="DB27" s="6"/>
      <c r="DC27" s="1"/>
      <c r="DD27" s="1"/>
      <c r="DE27" s="1"/>
      <c r="DF27" s="1"/>
      <c r="DG27" s="1"/>
      <c r="DH27" s="1"/>
      <c r="DI27" s="1"/>
      <c r="DJ27" s="1"/>
      <c r="DK27" s="1"/>
    </row>
    <row r="28" spans="1:115" x14ac:dyDescent="0.25">
      <c r="A28" s="61">
        <v>45061</v>
      </c>
      <c r="B28" s="1">
        <v>18</v>
      </c>
      <c r="C28" s="31" t="s">
        <v>18</v>
      </c>
      <c r="D28" s="1" t="s">
        <v>17</v>
      </c>
      <c r="E28" s="1" t="s">
        <v>42</v>
      </c>
      <c r="F28" s="1" t="s">
        <v>16</v>
      </c>
      <c r="G28" s="1"/>
      <c r="H28" s="1"/>
      <c r="I28" s="66">
        <v>312.8</v>
      </c>
      <c r="J28" s="28"/>
      <c r="K28" s="9"/>
      <c r="L28" s="18">
        <v>52.13</v>
      </c>
      <c r="M28" s="9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260.67</v>
      </c>
      <c r="Z28" s="1"/>
      <c r="AA28" s="1"/>
      <c r="AB28" s="9"/>
      <c r="AC28" s="1"/>
      <c r="AD28" s="1"/>
      <c r="AE28" s="9"/>
      <c r="AF28" s="1"/>
      <c r="AG28" s="1"/>
      <c r="AH28" s="1"/>
      <c r="AI28" s="1"/>
      <c r="AJ28" s="1"/>
      <c r="AK28" s="1"/>
      <c r="AL28" s="1"/>
      <c r="AM28" s="1"/>
      <c r="AN28" s="1"/>
      <c r="AO28" s="9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9"/>
      <c r="BA28" s="1"/>
      <c r="BB28" s="1"/>
      <c r="BC28" s="1"/>
      <c r="BD28" s="9"/>
      <c r="BE28" s="1"/>
      <c r="BF28" s="9"/>
      <c r="BG28" s="1"/>
      <c r="BH28" s="9"/>
      <c r="BI28" s="1"/>
      <c r="BJ28" s="9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9"/>
      <c r="BW28" s="1"/>
      <c r="BX28" s="1"/>
      <c r="BY28" s="1"/>
      <c r="BZ28" s="1"/>
      <c r="CA28" s="1"/>
      <c r="CB28" s="1"/>
      <c r="CC28" s="1"/>
      <c r="CD28" s="1"/>
      <c r="CE28" s="9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9"/>
      <c r="CV28" s="1"/>
      <c r="CW28" s="1"/>
      <c r="CX28" s="1"/>
      <c r="CY28" s="1"/>
      <c r="CZ28" s="1"/>
      <c r="DA28" s="1"/>
      <c r="DB28" s="6"/>
      <c r="DC28" s="1"/>
      <c r="DD28" s="1"/>
      <c r="DE28" s="1"/>
      <c r="DF28" s="1"/>
      <c r="DG28" s="1"/>
      <c r="DH28" s="1"/>
      <c r="DI28" s="1"/>
      <c r="DJ28" s="1"/>
      <c r="DK28" s="1"/>
    </row>
    <row r="29" spans="1:115" x14ac:dyDescent="0.25">
      <c r="A29" s="61">
        <v>45062</v>
      </c>
      <c r="B29" s="1">
        <v>19</v>
      </c>
      <c r="C29" s="31" t="s">
        <v>14</v>
      </c>
      <c r="D29" s="1" t="s">
        <v>13</v>
      </c>
      <c r="E29" s="1" t="s">
        <v>42</v>
      </c>
      <c r="F29" s="1" t="s">
        <v>15</v>
      </c>
      <c r="G29" s="1"/>
      <c r="H29" s="1"/>
      <c r="I29" s="66">
        <v>52.2</v>
      </c>
      <c r="J29" s="28"/>
      <c r="K29" s="9"/>
      <c r="L29" s="18">
        <v>8.6999999999999993</v>
      </c>
      <c r="M29" s="9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9"/>
      <c r="AC29" s="1"/>
      <c r="AD29" s="1"/>
      <c r="AE29" s="9"/>
      <c r="AF29" s="1"/>
      <c r="AG29" s="1"/>
      <c r="AH29" s="1"/>
      <c r="AI29" s="1"/>
      <c r="AJ29" s="1"/>
      <c r="AK29" s="1"/>
      <c r="AL29" s="1"/>
      <c r="AM29" s="1"/>
      <c r="AN29" s="1"/>
      <c r="AO29" s="9"/>
      <c r="AP29" s="1"/>
      <c r="AQ29" s="1"/>
      <c r="AR29" s="1">
        <v>43.5</v>
      </c>
      <c r="AS29" s="1"/>
      <c r="AT29" s="1"/>
      <c r="AU29" s="1"/>
      <c r="AV29" s="1"/>
      <c r="AW29" s="1"/>
      <c r="AX29" s="1"/>
      <c r="AY29" s="1"/>
      <c r="AZ29" s="9"/>
      <c r="BA29" s="1"/>
      <c r="BB29" s="1"/>
      <c r="BC29" s="1"/>
      <c r="BD29" s="9"/>
      <c r="BE29" s="1"/>
      <c r="BF29" s="9"/>
      <c r="BG29" s="1"/>
      <c r="BH29" s="9"/>
      <c r="BI29" s="1"/>
      <c r="BJ29" s="9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9"/>
      <c r="BW29" s="1"/>
      <c r="BX29" s="1"/>
      <c r="BY29" s="1"/>
      <c r="BZ29" s="1"/>
      <c r="CA29" s="1"/>
      <c r="CB29" s="1"/>
      <c r="CC29" s="1"/>
      <c r="CD29" s="1"/>
      <c r="CE29" s="9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9"/>
      <c r="CV29" s="1"/>
      <c r="CW29" s="1"/>
      <c r="CX29" s="1"/>
      <c r="CY29" s="1"/>
      <c r="CZ29" s="1"/>
      <c r="DA29" s="1"/>
      <c r="DB29" s="6"/>
      <c r="DC29" s="1"/>
      <c r="DD29" s="1"/>
      <c r="DE29" s="1"/>
      <c r="DF29" s="1"/>
      <c r="DG29" s="1"/>
      <c r="DH29" s="1"/>
      <c r="DI29" s="1"/>
      <c r="DJ29" s="1"/>
      <c r="DK29" s="1"/>
    </row>
    <row r="30" spans="1:115" x14ac:dyDescent="0.25">
      <c r="A30" s="61">
        <v>45062</v>
      </c>
      <c r="B30" s="1">
        <v>19</v>
      </c>
      <c r="C30" s="31" t="s">
        <v>14</v>
      </c>
      <c r="D30" s="1" t="s">
        <v>13</v>
      </c>
      <c r="E30" s="1" t="s">
        <v>42</v>
      </c>
      <c r="F30" s="1" t="s">
        <v>12</v>
      </c>
      <c r="G30" s="1"/>
      <c r="H30" s="1"/>
      <c r="I30" s="66">
        <v>11.28</v>
      </c>
      <c r="J30" s="28"/>
      <c r="K30" s="9"/>
      <c r="L30" s="18">
        <v>1.88</v>
      </c>
      <c r="M30" s="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9"/>
      <c r="AC30" s="1"/>
      <c r="AD30" s="1"/>
      <c r="AE30" s="9"/>
      <c r="AF30" s="1"/>
      <c r="AG30" s="1"/>
      <c r="AH30" s="1"/>
      <c r="AI30" s="1"/>
      <c r="AJ30" s="1"/>
      <c r="AK30" s="1"/>
      <c r="AL30" s="1"/>
      <c r="AM30" s="1"/>
      <c r="AN30" s="1"/>
      <c r="AO30" s="9"/>
      <c r="AP30" s="1"/>
      <c r="AQ30" s="1"/>
      <c r="AR30" s="1">
        <v>9.4</v>
      </c>
      <c r="AS30" s="1"/>
      <c r="AT30" s="1"/>
      <c r="AU30" s="1"/>
      <c r="AV30" s="1"/>
      <c r="AW30" s="1"/>
      <c r="AX30" s="1"/>
      <c r="AY30" s="1"/>
      <c r="AZ30" s="9"/>
      <c r="BA30" s="1"/>
      <c r="BB30" s="1"/>
      <c r="BC30" s="1"/>
      <c r="BD30" s="9"/>
      <c r="BE30" s="1"/>
      <c r="BF30" s="9"/>
      <c r="BG30" s="1"/>
      <c r="BH30" s="9"/>
      <c r="BI30" s="1"/>
      <c r="BJ30" s="9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9"/>
      <c r="BW30" s="1"/>
      <c r="BX30" s="1"/>
      <c r="BY30" s="1"/>
      <c r="BZ30" s="1"/>
      <c r="CA30" s="1"/>
      <c r="CB30" s="1"/>
      <c r="CC30" s="1"/>
      <c r="CD30" s="1"/>
      <c r="CE30" s="9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9"/>
      <c r="CV30" s="1"/>
      <c r="CW30" s="1"/>
      <c r="CX30" s="1"/>
      <c r="CY30" s="1"/>
      <c r="CZ30" s="1"/>
      <c r="DA30" s="1"/>
      <c r="DB30" s="6"/>
      <c r="DC30" s="1"/>
      <c r="DD30" s="1"/>
      <c r="DE30" s="1"/>
      <c r="DF30" s="1"/>
      <c r="DG30" s="1"/>
      <c r="DH30" s="1"/>
      <c r="DI30" s="1"/>
      <c r="DJ30" s="1"/>
      <c r="DK30" s="1"/>
    </row>
    <row r="31" spans="1:115" x14ac:dyDescent="0.25">
      <c r="A31" s="61">
        <v>45072</v>
      </c>
      <c r="B31" s="1">
        <v>21</v>
      </c>
      <c r="C31" s="31" t="s">
        <v>8</v>
      </c>
      <c r="D31" s="1" t="s">
        <v>7</v>
      </c>
      <c r="E31" s="1" t="s">
        <v>42</v>
      </c>
      <c r="F31" s="1" t="s">
        <v>6</v>
      </c>
      <c r="G31" s="1"/>
      <c r="H31" s="1"/>
      <c r="I31" s="66">
        <v>7</v>
      </c>
      <c r="J31" s="28"/>
      <c r="K31" s="9"/>
      <c r="L31" s="18"/>
      <c r="M31" s="9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9"/>
      <c r="AC31" s="1"/>
      <c r="AD31" s="1"/>
      <c r="AE31" s="9"/>
      <c r="AF31" s="1"/>
      <c r="AG31" s="1"/>
      <c r="AH31" s="1"/>
      <c r="AI31" s="1"/>
      <c r="AJ31" s="1"/>
      <c r="AK31" s="1"/>
      <c r="AL31" s="1"/>
      <c r="AM31" s="1"/>
      <c r="AN31" s="1"/>
      <c r="AO31" s="9"/>
      <c r="AP31" s="1"/>
      <c r="AQ31" s="1"/>
      <c r="AR31" s="1"/>
      <c r="AS31" s="1"/>
      <c r="AT31" s="1"/>
      <c r="AU31" s="1"/>
      <c r="AV31" s="1"/>
      <c r="AW31" s="1"/>
      <c r="AX31" s="1"/>
      <c r="AY31" s="1">
        <v>7</v>
      </c>
      <c r="AZ31" s="9"/>
      <c r="BA31" s="1"/>
      <c r="BB31" s="1"/>
      <c r="BC31" s="1"/>
      <c r="BD31" s="9"/>
      <c r="BE31" s="1"/>
      <c r="BF31" s="9"/>
      <c r="BG31" s="1"/>
      <c r="BH31" s="9"/>
      <c r="BI31" s="1"/>
      <c r="BJ31" s="9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9"/>
      <c r="BW31" s="1"/>
      <c r="BX31" s="1"/>
      <c r="BY31" s="1"/>
      <c r="BZ31" s="1"/>
      <c r="CA31" s="1"/>
      <c r="CB31" s="1"/>
      <c r="CC31" s="1"/>
      <c r="CD31" s="1"/>
      <c r="CE31" s="9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9"/>
      <c r="CV31" s="1"/>
      <c r="CW31" s="1"/>
      <c r="CX31" s="1"/>
      <c r="CY31" s="1"/>
      <c r="CZ31" s="1"/>
      <c r="DA31" s="1"/>
      <c r="DB31" s="6"/>
      <c r="DC31" s="1"/>
      <c r="DD31" s="1"/>
      <c r="DE31" s="1"/>
      <c r="DF31" s="1"/>
      <c r="DG31" s="1"/>
      <c r="DH31" s="1"/>
      <c r="DI31" s="1"/>
      <c r="DJ31" s="1"/>
      <c r="DK31" s="1"/>
    </row>
    <row r="32" spans="1:115" x14ac:dyDescent="0.25">
      <c r="A32" s="131" t="s">
        <v>52</v>
      </c>
      <c r="B32" s="131"/>
      <c r="C32" s="131"/>
      <c r="D32" s="131"/>
      <c r="E32" s="131"/>
      <c r="F32" s="132"/>
      <c r="G32" s="64">
        <f>H32+DD2+DI2+DK11+DK10</f>
        <v>187966.52000000002</v>
      </c>
      <c r="H32" s="64">
        <f>H21+J32-I32</f>
        <v>131909.51000000004</v>
      </c>
      <c r="I32" s="24">
        <f>SUM(I22:I31)</f>
        <v>1446.02</v>
      </c>
      <c r="J32" s="24">
        <f>SUM(J22:J31)</f>
        <v>1746.04</v>
      </c>
      <c r="K32" s="9"/>
      <c r="L32" s="21">
        <f>SUM(L22:L31)</f>
        <v>105.04</v>
      </c>
      <c r="M32" s="9"/>
      <c r="N32" s="21">
        <f t="shared" ref="N32:AA32" si="7">SUM(N22:N31)</f>
        <v>0</v>
      </c>
      <c r="O32" s="21">
        <f t="shared" si="7"/>
        <v>0</v>
      </c>
      <c r="P32" s="21">
        <f t="shared" si="7"/>
        <v>0</v>
      </c>
      <c r="Q32" s="21">
        <f t="shared" si="7"/>
        <v>0</v>
      </c>
      <c r="R32" s="21">
        <f t="shared" si="7"/>
        <v>0</v>
      </c>
      <c r="S32" s="21">
        <f t="shared" si="7"/>
        <v>0</v>
      </c>
      <c r="T32" s="21">
        <f t="shared" si="7"/>
        <v>0</v>
      </c>
      <c r="U32" s="21">
        <f t="shared" si="7"/>
        <v>0</v>
      </c>
      <c r="V32" s="21">
        <f t="shared" si="7"/>
        <v>0</v>
      </c>
      <c r="W32" s="21">
        <f t="shared" si="7"/>
        <v>0</v>
      </c>
      <c r="X32" s="21">
        <f t="shared" si="7"/>
        <v>0</v>
      </c>
      <c r="Y32" s="21">
        <f t="shared" si="7"/>
        <v>260.67</v>
      </c>
      <c r="Z32" s="21">
        <f t="shared" si="7"/>
        <v>0</v>
      </c>
      <c r="AA32" s="21">
        <f t="shared" si="7"/>
        <v>0</v>
      </c>
      <c r="AB32" s="63"/>
      <c r="AC32" s="21">
        <f>SUM(AC22:AC31)</f>
        <v>0</v>
      </c>
      <c r="AD32" s="21">
        <f>SUM(AD22:AD31)</f>
        <v>0</v>
      </c>
      <c r="AE32" s="63"/>
      <c r="AF32" s="21">
        <f t="shared" ref="AF32:AN32" si="8">SUM(AF22:AF31)</f>
        <v>799.99</v>
      </c>
      <c r="AG32" s="21">
        <f t="shared" si="8"/>
        <v>0</v>
      </c>
      <c r="AH32" s="21">
        <f t="shared" si="8"/>
        <v>0</v>
      </c>
      <c r="AI32" s="21">
        <f t="shared" si="8"/>
        <v>0</v>
      </c>
      <c r="AJ32" s="21">
        <f t="shared" si="8"/>
        <v>0</v>
      </c>
      <c r="AK32" s="21">
        <f t="shared" si="8"/>
        <v>0</v>
      </c>
      <c r="AL32" s="21">
        <f t="shared" si="8"/>
        <v>0</v>
      </c>
      <c r="AM32" s="21">
        <f t="shared" si="8"/>
        <v>0</v>
      </c>
      <c r="AN32" s="21">
        <f t="shared" si="8"/>
        <v>0</v>
      </c>
      <c r="AO32" s="63"/>
      <c r="AP32" s="21">
        <f t="shared" ref="AP32:AY32" si="9">SUM(AP22:AP31)</f>
        <v>0</v>
      </c>
      <c r="AQ32" s="21">
        <f t="shared" si="9"/>
        <v>0</v>
      </c>
      <c r="AR32" s="21">
        <f t="shared" si="9"/>
        <v>52.9</v>
      </c>
      <c r="AS32" s="21">
        <f t="shared" si="9"/>
        <v>24.99</v>
      </c>
      <c r="AT32" s="21">
        <f t="shared" si="9"/>
        <v>29.13</v>
      </c>
      <c r="AU32" s="21">
        <f t="shared" si="9"/>
        <v>0</v>
      </c>
      <c r="AV32" s="21">
        <f t="shared" si="9"/>
        <v>0</v>
      </c>
      <c r="AW32" s="21">
        <f t="shared" si="9"/>
        <v>8.8000000000000007</v>
      </c>
      <c r="AX32" s="21">
        <f t="shared" si="9"/>
        <v>0</v>
      </c>
      <c r="AY32" s="21">
        <f t="shared" si="9"/>
        <v>7</v>
      </c>
      <c r="AZ32" s="9"/>
      <c r="BA32" s="21">
        <f>SUM(BA22:BA31)</f>
        <v>0</v>
      </c>
      <c r="BB32" s="21">
        <f>SUM(BB22:BB31)</f>
        <v>0</v>
      </c>
      <c r="BC32" s="21">
        <f>SUM(BC22:BC31)</f>
        <v>0</v>
      </c>
      <c r="BD32" s="9"/>
      <c r="BE32" s="21">
        <f>SUM(BE22:BE31)</f>
        <v>0</v>
      </c>
      <c r="BF32" s="9"/>
      <c r="BG32" s="21">
        <f>SUM(BG22:BG31)</f>
        <v>0</v>
      </c>
      <c r="BH32" s="9"/>
      <c r="BI32" s="21">
        <f>SUM(BI22:BI31)</f>
        <v>0</v>
      </c>
      <c r="BJ32" s="9"/>
      <c r="BK32" s="21">
        <f t="shared" ref="BK32:BU32" si="10">SUM(BK22:BK31)</f>
        <v>0</v>
      </c>
      <c r="BL32" s="21">
        <f t="shared" si="10"/>
        <v>0</v>
      </c>
      <c r="BM32" s="21">
        <f t="shared" si="10"/>
        <v>0</v>
      </c>
      <c r="BN32" s="21">
        <f t="shared" si="10"/>
        <v>0</v>
      </c>
      <c r="BO32" s="21">
        <f t="shared" si="10"/>
        <v>0</v>
      </c>
      <c r="BP32" s="21">
        <f t="shared" si="10"/>
        <v>0</v>
      </c>
      <c r="BQ32" s="21">
        <f t="shared" si="10"/>
        <v>0</v>
      </c>
      <c r="BR32" s="21">
        <f t="shared" si="10"/>
        <v>0</v>
      </c>
      <c r="BS32" s="21">
        <f t="shared" si="10"/>
        <v>0</v>
      </c>
      <c r="BT32" s="21">
        <f t="shared" si="10"/>
        <v>0</v>
      </c>
      <c r="BU32" s="21">
        <f t="shared" si="10"/>
        <v>0</v>
      </c>
      <c r="BV32" s="9"/>
      <c r="BW32" s="21">
        <f t="shared" ref="BW32:CD32" si="11">SUM(BW22:BW31)</f>
        <v>0</v>
      </c>
      <c r="BX32" s="21">
        <f t="shared" si="11"/>
        <v>157.5</v>
      </c>
      <c r="BY32" s="21">
        <f t="shared" si="11"/>
        <v>0</v>
      </c>
      <c r="BZ32" s="21">
        <f t="shared" si="11"/>
        <v>0</v>
      </c>
      <c r="CA32" s="21">
        <f t="shared" si="11"/>
        <v>0</v>
      </c>
      <c r="CB32" s="21">
        <f t="shared" si="11"/>
        <v>0</v>
      </c>
      <c r="CC32" s="21">
        <f t="shared" si="11"/>
        <v>0</v>
      </c>
      <c r="CD32" s="21">
        <f t="shared" si="11"/>
        <v>0</v>
      </c>
      <c r="CE32" s="9"/>
      <c r="CF32" s="21">
        <f t="shared" ref="CF32:CT32" si="12">SUM(CF22:CF31)</f>
        <v>0</v>
      </c>
      <c r="CG32" s="21">
        <f t="shared" si="12"/>
        <v>0</v>
      </c>
      <c r="CH32" s="21">
        <f t="shared" si="12"/>
        <v>0</v>
      </c>
      <c r="CI32" s="21">
        <f t="shared" si="12"/>
        <v>0</v>
      </c>
      <c r="CJ32" s="21">
        <f t="shared" si="12"/>
        <v>0</v>
      </c>
      <c r="CK32" s="21">
        <f t="shared" si="12"/>
        <v>0</v>
      </c>
      <c r="CL32" s="21">
        <f t="shared" si="12"/>
        <v>0</v>
      </c>
      <c r="CM32" s="21">
        <f t="shared" si="12"/>
        <v>0</v>
      </c>
      <c r="CN32" s="21">
        <f t="shared" si="12"/>
        <v>0</v>
      </c>
      <c r="CO32" s="21">
        <f t="shared" si="12"/>
        <v>0</v>
      </c>
      <c r="CP32" s="21">
        <f t="shared" si="12"/>
        <v>0</v>
      </c>
      <c r="CQ32" s="21">
        <f t="shared" si="12"/>
        <v>0</v>
      </c>
      <c r="CR32" s="21">
        <f t="shared" si="12"/>
        <v>0</v>
      </c>
      <c r="CS32" s="21">
        <f t="shared" si="12"/>
        <v>0</v>
      </c>
      <c r="CT32" s="21">
        <f t="shared" si="12"/>
        <v>0</v>
      </c>
      <c r="CU32" s="9"/>
      <c r="CV32" s="21">
        <f t="shared" ref="CV32:DA32" si="13">SUM(CV22:CV31)</f>
        <v>0</v>
      </c>
      <c r="CW32" s="21">
        <f t="shared" si="13"/>
        <v>0</v>
      </c>
      <c r="CX32" s="21">
        <f t="shared" si="13"/>
        <v>0</v>
      </c>
      <c r="CY32" s="21">
        <f t="shared" si="13"/>
        <v>0</v>
      </c>
      <c r="CZ32" s="21">
        <f t="shared" si="13"/>
        <v>0</v>
      </c>
      <c r="DA32" s="21">
        <f t="shared" si="13"/>
        <v>0</v>
      </c>
      <c r="DB32" s="65"/>
      <c r="DC32" s="1"/>
      <c r="DD32" s="1"/>
      <c r="DE32" s="1"/>
      <c r="DF32" s="1"/>
      <c r="DG32" s="1"/>
      <c r="DH32" s="1"/>
      <c r="DI32" s="1"/>
      <c r="DJ32" s="1"/>
      <c r="DK32" s="1"/>
    </row>
    <row r="33" spans="1:115" x14ac:dyDescent="0.25">
      <c r="A33" s="61">
        <v>45083</v>
      </c>
      <c r="B33" s="1">
        <v>25</v>
      </c>
      <c r="C33" s="30">
        <v>18685</v>
      </c>
      <c r="D33" s="1" t="s">
        <v>10</v>
      </c>
      <c r="E33" s="1" t="s">
        <v>42</v>
      </c>
      <c r="F33" s="1" t="s">
        <v>51</v>
      </c>
      <c r="G33" s="1"/>
      <c r="H33" s="1"/>
      <c r="I33" s="28">
        <v>292</v>
      </c>
      <c r="J33" s="28"/>
      <c r="K33" s="9"/>
      <c r="L33" s="18"/>
      <c r="M33" s="9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9"/>
      <c r="AC33" s="1"/>
      <c r="AD33" s="1"/>
      <c r="AE33" s="9"/>
      <c r="AF33" s="1"/>
      <c r="AG33" s="1"/>
      <c r="AH33" s="1"/>
      <c r="AI33" s="1"/>
      <c r="AJ33" s="1"/>
      <c r="AK33" s="1"/>
      <c r="AL33" s="1"/>
      <c r="AM33" s="1"/>
      <c r="AN33" s="1"/>
      <c r="AO33" s="9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9"/>
      <c r="BA33" s="1"/>
      <c r="BB33" s="1"/>
      <c r="BC33" s="1"/>
      <c r="BD33" s="9"/>
      <c r="BE33" s="1"/>
      <c r="BF33" s="9"/>
      <c r="BG33" s="1"/>
      <c r="BH33" s="9"/>
      <c r="BI33" s="1">
        <v>292</v>
      </c>
      <c r="BJ33" s="9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9"/>
      <c r="BW33" s="1"/>
      <c r="BX33" s="1"/>
      <c r="BY33" s="1"/>
      <c r="BZ33" s="1"/>
      <c r="CA33" s="1"/>
      <c r="CB33" s="1"/>
      <c r="CC33" s="1"/>
      <c r="CD33" s="1"/>
      <c r="CE33" s="9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9"/>
      <c r="CV33" s="1"/>
      <c r="CW33" s="1"/>
      <c r="CX33" s="1"/>
      <c r="CY33" s="1"/>
      <c r="CZ33" s="1"/>
      <c r="DA33" s="1"/>
      <c r="DB33" s="6"/>
      <c r="DC33" s="1"/>
      <c r="DD33" s="1"/>
      <c r="DE33" s="1"/>
      <c r="DF33" s="1"/>
      <c r="DG33" s="1"/>
      <c r="DH33" s="1"/>
      <c r="DI33" s="1"/>
      <c r="DJ33" s="1"/>
      <c r="DK33" s="1"/>
    </row>
    <row r="34" spans="1:115" x14ac:dyDescent="0.25">
      <c r="A34" s="61">
        <v>45089</v>
      </c>
      <c r="B34" s="1">
        <v>26</v>
      </c>
      <c r="C34" s="31" t="s">
        <v>20</v>
      </c>
      <c r="D34" s="1" t="s">
        <v>10</v>
      </c>
      <c r="E34" s="1" t="s">
        <v>42</v>
      </c>
      <c r="F34" s="1" t="s">
        <v>200</v>
      </c>
      <c r="G34" s="1"/>
      <c r="H34" s="1"/>
      <c r="I34" s="28">
        <v>1224.99</v>
      </c>
      <c r="J34" s="28"/>
      <c r="K34" s="9"/>
      <c r="L34" s="18"/>
      <c r="M34" s="9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9"/>
      <c r="AC34" s="1"/>
      <c r="AD34" s="1"/>
      <c r="AE34" s="9"/>
      <c r="AF34" s="1">
        <v>1224.99</v>
      </c>
      <c r="AG34" s="1"/>
      <c r="AH34" s="1"/>
      <c r="AI34" s="1"/>
      <c r="AJ34" s="1"/>
      <c r="AK34" s="1"/>
      <c r="AL34" s="1"/>
      <c r="AM34" s="1"/>
      <c r="AN34" s="1"/>
      <c r="AO34" s="9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9"/>
      <c r="BA34" s="1"/>
      <c r="BB34" s="1"/>
      <c r="BC34" s="1"/>
      <c r="BD34" s="9"/>
      <c r="BE34" s="1"/>
      <c r="BF34" s="9"/>
      <c r="BG34" s="1"/>
      <c r="BH34" s="9"/>
      <c r="BI34" s="1"/>
      <c r="BJ34" s="9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9"/>
      <c r="BW34" s="1"/>
      <c r="BX34" s="1"/>
      <c r="BY34" s="1"/>
      <c r="BZ34" s="1"/>
      <c r="CA34" s="1"/>
      <c r="CB34" s="1"/>
      <c r="CC34" s="1"/>
      <c r="CD34" s="1"/>
      <c r="CE34" s="9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9"/>
      <c r="CV34" s="1"/>
      <c r="CW34" s="1"/>
      <c r="CX34" s="1"/>
      <c r="CY34" s="1"/>
      <c r="CZ34" s="1"/>
      <c r="DA34" s="1"/>
      <c r="DB34" s="6"/>
      <c r="DC34" s="1"/>
      <c r="DD34" s="1"/>
      <c r="DE34" s="1"/>
      <c r="DF34" s="1"/>
      <c r="DG34" s="1"/>
      <c r="DH34" s="1"/>
      <c r="DI34" s="1"/>
      <c r="DJ34" s="1"/>
      <c r="DK34" s="1"/>
    </row>
    <row r="35" spans="1:115" x14ac:dyDescent="0.25">
      <c r="A35" s="61">
        <v>45092</v>
      </c>
      <c r="B35" s="1">
        <v>33</v>
      </c>
      <c r="C35" s="31" t="s">
        <v>18</v>
      </c>
      <c r="D35" s="1" t="s">
        <v>17</v>
      </c>
      <c r="E35" s="1" t="s">
        <v>42</v>
      </c>
      <c r="F35" s="1" t="s">
        <v>16</v>
      </c>
      <c r="G35" s="1"/>
      <c r="H35" s="1"/>
      <c r="I35" s="28">
        <v>312.8</v>
      </c>
      <c r="J35" s="28"/>
      <c r="K35" s="9"/>
      <c r="L35" s="18">
        <v>52.13</v>
      </c>
      <c r="M35" s="9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260.67</v>
      </c>
      <c r="Z35" s="1"/>
      <c r="AA35" s="1"/>
      <c r="AB35" s="9"/>
      <c r="AC35" s="1"/>
      <c r="AD35" s="1"/>
      <c r="AE35" s="9"/>
      <c r="AF35" s="1"/>
      <c r="AG35" s="1"/>
      <c r="AH35" s="1"/>
      <c r="AI35" s="1"/>
      <c r="AJ35" s="1"/>
      <c r="AK35" s="1"/>
      <c r="AL35" s="1"/>
      <c r="AM35" s="1"/>
      <c r="AN35" s="1"/>
      <c r="AO35" s="9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9"/>
      <c r="BA35" s="1"/>
      <c r="BB35" s="1"/>
      <c r="BC35" s="1"/>
      <c r="BD35" s="9"/>
      <c r="BE35" s="1"/>
      <c r="BF35" s="9"/>
      <c r="BG35" s="1"/>
      <c r="BH35" s="9"/>
      <c r="BI35" s="1"/>
      <c r="BJ35" s="9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9"/>
      <c r="BW35" s="1"/>
      <c r="BX35" s="1"/>
      <c r="BY35" s="1"/>
      <c r="BZ35" s="1"/>
      <c r="CA35" s="1"/>
      <c r="CB35" s="1"/>
      <c r="CC35" s="1"/>
      <c r="CD35" s="1"/>
      <c r="CE35" s="9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9"/>
      <c r="CV35" s="1"/>
      <c r="CW35" s="1"/>
      <c r="CX35" s="1"/>
      <c r="CY35" s="1"/>
      <c r="CZ35" s="1"/>
      <c r="DA35" s="1"/>
      <c r="DB35" s="6"/>
      <c r="DC35" s="1"/>
      <c r="DD35" s="1"/>
      <c r="DE35" s="1"/>
      <c r="DF35" s="1"/>
      <c r="DG35" s="1"/>
      <c r="DH35" s="1"/>
      <c r="DI35" s="1"/>
      <c r="DJ35" s="1"/>
      <c r="DK35" s="1"/>
    </row>
    <row r="36" spans="1:115" x14ac:dyDescent="0.25">
      <c r="A36" s="61">
        <v>45093</v>
      </c>
      <c r="B36" s="1">
        <v>34</v>
      </c>
      <c r="C36" s="31" t="s">
        <v>14</v>
      </c>
      <c r="D36" s="1" t="s">
        <v>13</v>
      </c>
      <c r="E36" s="1" t="s">
        <v>42</v>
      </c>
      <c r="F36" s="1" t="s">
        <v>15</v>
      </c>
      <c r="G36" s="1"/>
      <c r="H36" s="1"/>
      <c r="I36" s="28">
        <v>54</v>
      </c>
      <c r="J36" s="28"/>
      <c r="K36" s="9"/>
      <c r="L36" s="18">
        <v>9</v>
      </c>
      <c r="M36" s="9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9"/>
      <c r="AC36" s="1"/>
      <c r="AD36" s="1"/>
      <c r="AE36" s="9"/>
      <c r="AF36" s="1"/>
      <c r="AG36" s="1"/>
      <c r="AH36" s="1"/>
      <c r="AI36" s="1"/>
      <c r="AJ36" s="1"/>
      <c r="AK36" s="1"/>
      <c r="AL36" s="1"/>
      <c r="AM36" s="1"/>
      <c r="AN36" s="1"/>
      <c r="AO36" s="9"/>
      <c r="AP36" s="1"/>
      <c r="AQ36" s="1"/>
      <c r="AR36" s="1">
        <v>45</v>
      </c>
      <c r="AS36" s="1"/>
      <c r="AT36" s="1"/>
      <c r="AU36" s="1"/>
      <c r="AV36" s="1"/>
      <c r="AW36" s="1"/>
      <c r="AX36" s="1"/>
      <c r="AY36" s="1"/>
      <c r="AZ36" s="9"/>
      <c r="BA36" s="1"/>
      <c r="BB36" s="1"/>
      <c r="BC36" s="1"/>
      <c r="BD36" s="9"/>
      <c r="BE36" s="1"/>
      <c r="BF36" s="9"/>
      <c r="BG36" s="1"/>
      <c r="BH36" s="9"/>
      <c r="BI36" s="1"/>
      <c r="BJ36" s="9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9"/>
      <c r="BW36" s="1"/>
      <c r="BX36" s="1"/>
      <c r="BY36" s="1"/>
      <c r="BZ36" s="1"/>
      <c r="CA36" s="1"/>
      <c r="CB36" s="1"/>
      <c r="CC36" s="1"/>
      <c r="CD36" s="1"/>
      <c r="CE36" s="9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9"/>
      <c r="CV36" s="1"/>
      <c r="CW36" s="1"/>
      <c r="CX36" s="1"/>
      <c r="CY36" s="1"/>
      <c r="CZ36" s="1"/>
      <c r="DA36" s="1"/>
      <c r="DB36" s="6"/>
      <c r="DC36" s="1"/>
      <c r="DD36" s="1"/>
      <c r="DE36" s="1"/>
      <c r="DF36" s="1"/>
      <c r="DG36" s="1"/>
      <c r="DH36" s="1"/>
      <c r="DI36" s="1"/>
      <c r="DJ36" s="1"/>
      <c r="DK36" s="1"/>
    </row>
    <row r="37" spans="1:115" x14ac:dyDescent="0.25">
      <c r="A37" s="61">
        <v>45093</v>
      </c>
      <c r="B37" s="1">
        <v>34</v>
      </c>
      <c r="C37" s="31" t="s">
        <v>14</v>
      </c>
      <c r="D37" s="1" t="s">
        <v>13</v>
      </c>
      <c r="E37" s="1" t="s">
        <v>42</v>
      </c>
      <c r="F37" s="1" t="s">
        <v>12</v>
      </c>
      <c r="G37" s="1"/>
      <c r="H37" s="1"/>
      <c r="I37" s="28">
        <v>11.28</v>
      </c>
      <c r="J37" s="28"/>
      <c r="K37" s="9"/>
      <c r="L37" s="18">
        <v>1.88</v>
      </c>
      <c r="M37" s="9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9"/>
      <c r="AC37" s="1"/>
      <c r="AD37" s="1"/>
      <c r="AE37" s="9"/>
      <c r="AF37" s="1"/>
      <c r="AG37" s="1"/>
      <c r="AH37" s="1"/>
      <c r="AI37" s="1"/>
      <c r="AJ37" s="1"/>
      <c r="AK37" s="1"/>
      <c r="AL37" s="1"/>
      <c r="AM37" s="1"/>
      <c r="AN37" s="1"/>
      <c r="AO37" s="9"/>
      <c r="AP37" s="1"/>
      <c r="AQ37" s="1"/>
      <c r="AR37" s="1">
        <v>9.4</v>
      </c>
      <c r="AS37" s="1"/>
      <c r="AT37" s="1"/>
      <c r="AU37" s="1"/>
      <c r="AV37" s="1"/>
      <c r="AW37" s="1"/>
      <c r="AX37" s="1"/>
      <c r="AY37" s="1"/>
      <c r="AZ37" s="9"/>
      <c r="BA37" s="1"/>
      <c r="BB37" s="1"/>
      <c r="BC37" s="1"/>
      <c r="BD37" s="9"/>
      <c r="BE37" s="1"/>
      <c r="BF37" s="9"/>
      <c r="BG37" s="1"/>
      <c r="BH37" s="9"/>
      <c r="BI37" s="1"/>
      <c r="BJ37" s="9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9"/>
      <c r="BW37" s="1"/>
      <c r="BX37" s="1"/>
      <c r="BY37" s="1"/>
      <c r="BZ37" s="1"/>
      <c r="CA37" s="1"/>
      <c r="CB37" s="1"/>
      <c r="CC37" s="1"/>
      <c r="CD37" s="1"/>
      <c r="CE37" s="9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9"/>
      <c r="CV37" s="1"/>
      <c r="CW37" s="1"/>
      <c r="CX37" s="1"/>
      <c r="CY37" s="1"/>
      <c r="CZ37" s="1"/>
      <c r="DA37" s="1"/>
      <c r="DB37" s="6"/>
      <c r="DC37" s="1"/>
      <c r="DD37" s="1"/>
      <c r="DE37" s="1"/>
      <c r="DF37" s="1"/>
      <c r="DG37" s="1"/>
      <c r="DH37" s="1"/>
      <c r="DI37" s="1"/>
      <c r="DJ37" s="1"/>
      <c r="DK37" s="1"/>
    </row>
    <row r="38" spans="1:115" x14ac:dyDescent="0.25">
      <c r="A38" s="61">
        <v>45093</v>
      </c>
      <c r="B38" s="1">
        <v>31</v>
      </c>
      <c r="C38" s="30">
        <v>18721.400000000001</v>
      </c>
      <c r="D38" s="1" t="s">
        <v>10</v>
      </c>
      <c r="E38" s="1" t="s">
        <v>42</v>
      </c>
      <c r="F38" s="1" t="s">
        <v>50</v>
      </c>
      <c r="G38" s="1"/>
      <c r="H38" s="1"/>
      <c r="I38" s="28">
        <v>50</v>
      </c>
      <c r="J38" s="28"/>
      <c r="K38" s="9"/>
      <c r="L38" s="18"/>
      <c r="M38" s="9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9"/>
      <c r="AC38" s="1"/>
      <c r="AD38" s="1"/>
      <c r="AE38" s="9"/>
      <c r="AF38" s="1"/>
      <c r="AG38" s="1"/>
      <c r="AH38" s="1"/>
      <c r="AI38" s="1"/>
      <c r="AJ38" s="1"/>
      <c r="AK38" s="1"/>
      <c r="AL38" s="1"/>
      <c r="AM38" s="1"/>
      <c r="AN38" s="1"/>
      <c r="AO38" s="9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9"/>
      <c r="BA38" s="1"/>
      <c r="BB38" s="1"/>
      <c r="BC38" s="1"/>
      <c r="BD38" s="9"/>
      <c r="BE38" s="1"/>
      <c r="BF38" s="9"/>
      <c r="BG38" s="1"/>
      <c r="BH38" s="9"/>
      <c r="BI38" s="1"/>
      <c r="BJ38" s="9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9"/>
      <c r="BW38" s="1"/>
      <c r="BX38" s="1"/>
      <c r="BY38" s="1"/>
      <c r="BZ38" s="1"/>
      <c r="CA38" s="1"/>
      <c r="CB38" s="1"/>
      <c r="CC38" s="1"/>
      <c r="CD38" s="1"/>
      <c r="CE38" s="9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9"/>
      <c r="CV38" s="1"/>
      <c r="CW38" s="1"/>
      <c r="CX38" s="1"/>
      <c r="CY38" s="1"/>
      <c r="CZ38" s="1"/>
      <c r="DA38" s="1">
        <v>50</v>
      </c>
      <c r="DB38" s="6"/>
      <c r="DC38" s="1"/>
      <c r="DD38" s="1"/>
      <c r="DE38" s="1"/>
      <c r="DF38" s="1"/>
      <c r="DG38" s="1"/>
      <c r="DH38" s="1"/>
      <c r="DI38" s="1"/>
      <c r="DJ38" s="1"/>
      <c r="DK38" s="1"/>
    </row>
    <row r="39" spans="1:115" x14ac:dyDescent="0.25">
      <c r="A39" s="61">
        <v>45093</v>
      </c>
      <c r="B39" s="1">
        <v>29</v>
      </c>
      <c r="C39" s="31" t="s">
        <v>49</v>
      </c>
      <c r="D39" s="1" t="s">
        <v>10</v>
      </c>
      <c r="E39" s="1" t="s">
        <v>42</v>
      </c>
      <c r="F39" s="1" t="s">
        <v>48</v>
      </c>
      <c r="G39" s="1"/>
      <c r="H39" s="1"/>
      <c r="I39" s="28">
        <v>235</v>
      </c>
      <c r="J39" s="28"/>
      <c r="K39" s="9"/>
      <c r="L39" s="18"/>
      <c r="M39" s="9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9"/>
      <c r="AC39" s="1"/>
      <c r="AD39" s="1"/>
      <c r="AE39" s="9"/>
      <c r="AF39" s="1"/>
      <c r="AG39" s="1"/>
      <c r="AH39" s="1"/>
      <c r="AI39" s="1"/>
      <c r="AJ39" s="1"/>
      <c r="AK39" s="1"/>
      <c r="AL39" s="1"/>
      <c r="AM39" s="1"/>
      <c r="AN39" s="1"/>
      <c r="AO39" s="9"/>
      <c r="AP39" s="1"/>
      <c r="AQ39" s="1"/>
      <c r="AR39" s="1"/>
      <c r="AS39" s="1"/>
      <c r="AT39" s="1"/>
      <c r="AU39" s="1">
        <v>235</v>
      </c>
      <c r="AV39" s="1"/>
      <c r="AW39" s="1"/>
      <c r="AX39" s="1"/>
      <c r="AY39" s="1"/>
      <c r="AZ39" s="9"/>
      <c r="BA39" s="1"/>
      <c r="BB39" s="1"/>
      <c r="BC39" s="1"/>
      <c r="BD39" s="9"/>
      <c r="BE39" s="1"/>
      <c r="BF39" s="9"/>
      <c r="BG39" s="1"/>
      <c r="BH39" s="9"/>
      <c r="BI39" s="1"/>
      <c r="BJ39" s="9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9"/>
      <c r="BW39" s="1"/>
      <c r="BX39" s="1"/>
      <c r="BY39" s="1"/>
      <c r="BZ39" s="1"/>
      <c r="CA39" s="1"/>
      <c r="CB39" s="1"/>
      <c r="CC39" s="1"/>
      <c r="CD39" s="1"/>
      <c r="CE39" s="9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9"/>
      <c r="CV39" s="1"/>
      <c r="CW39" s="1"/>
      <c r="CX39" s="1"/>
      <c r="CY39" s="1"/>
      <c r="CZ39" s="1"/>
      <c r="DA39" s="1"/>
      <c r="DB39" s="6"/>
      <c r="DC39" s="1"/>
      <c r="DD39" s="1"/>
      <c r="DE39" s="1"/>
      <c r="DF39" s="1"/>
      <c r="DG39" s="1"/>
      <c r="DH39" s="1"/>
      <c r="DI39" s="1"/>
      <c r="DJ39" s="1"/>
      <c r="DK39" s="1"/>
    </row>
    <row r="40" spans="1:115" x14ac:dyDescent="0.25">
      <c r="A40" s="61">
        <v>45093</v>
      </c>
      <c r="B40" s="1">
        <v>32</v>
      </c>
      <c r="C40" s="30">
        <v>18725</v>
      </c>
      <c r="D40" s="1" t="s">
        <v>10</v>
      </c>
      <c r="E40" s="1" t="s">
        <v>42</v>
      </c>
      <c r="F40" s="1" t="s">
        <v>47</v>
      </c>
      <c r="G40" s="1"/>
      <c r="H40" s="1"/>
      <c r="I40" s="28">
        <v>390</v>
      </c>
      <c r="J40" s="28"/>
      <c r="K40" s="9"/>
      <c r="L40" s="18"/>
      <c r="M40" s="9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9"/>
      <c r="AC40" s="1"/>
      <c r="AD40" s="1"/>
      <c r="AE40" s="9"/>
      <c r="AF40" s="1"/>
      <c r="AG40" s="1"/>
      <c r="AH40" s="1"/>
      <c r="AI40" s="1"/>
      <c r="AJ40" s="1"/>
      <c r="AK40" s="1"/>
      <c r="AL40" s="1"/>
      <c r="AM40" s="1"/>
      <c r="AN40" s="1"/>
      <c r="AO40" s="9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9"/>
      <c r="BA40" s="1"/>
      <c r="BB40" s="1"/>
      <c r="BC40" s="1"/>
      <c r="BD40" s="9"/>
      <c r="BE40" s="1"/>
      <c r="BF40" s="9"/>
      <c r="BG40" s="1"/>
      <c r="BH40" s="9"/>
      <c r="BI40" s="1">
        <v>390</v>
      </c>
      <c r="BJ40" s="9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9"/>
      <c r="BW40" s="1"/>
      <c r="BX40" s="1"/>
      <c r="BY40" s="1"/>
      <c r="BZ40" s="1"/>
      <c r="CA40" s="1"/>
      <c r="CB40" s="1"/>
      <c r="CC40" s="1"/>
      <c r="CD40" s="1"/>
      <c r="CE40" s="9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9"/>
      <c r="CV40" s="1"/>
      <c r="CW40" s="1"/>
      <c r="CX40" s="1"/>
      <c r="CY40" s="1"/>
      <c r="CZ40" s="1"/>
      <c r="DA40" s="1"/>
      <c r="DB40" s="6"/>
      <c r="DC40" s="1"/>
      <c r="DD40" s="1"/>
      <c r="DE40" s="1"/>
      <c r="DF40" s="1"/>
      <c r="DG40" s="1"/>
      <c r="DH40" s="1"/>
      <c r="DI40" s="1"/>
      <c r="DJ40" s="1"/>
      <c r="DK40" s="1"/>
    </row>
    <row r="41" spans="1:115" x14ac:dyDescent="0.25">
      <c r="A41" s="61">
        <v>45093</v>
      </c>
      <c r="B41" s="1">
        <v>27</v>
      </c>
      <c r="C41" s="31" t="s">
        <v>46</v>
      </c>
      <c r="D41" s="1" t="s">
        <v>10</v>
      </c>
      <c r="E41" s="1" t="s">
        <v>42</v>
      </c>
      <c r="F41" s="1" t="s">
        <v>45</v>
      </c>
      <c r="G41" s="1"/>
      <c r="H41" s="1"/>
      <c r="I41" s="28">
        <v>90</v>
      </c>
      <c r="J41" s="28"/>
      <c r="K41" s="9"/>
      <c r="L41" s="18"/>
      <c r="M41" s="9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9"/>
      <c r="AC41" s="1"/>
      <c r="AD41" s="1"/>
      <c r="AE41" s="9"/>
      <c r="AF41" s="1"/>
      <c r="AG41" s="1"/>
      <c r="AH41" s="1"/>
      <c r="AI41" s="1"/>
      <c r="AJ41" s="1"/>
      <c r="AK41" s="1"/>
      <c r="AL41" s="1"/>
      <c r="AM41" s="1"/>
      <c r="AN41" s="1"/>
      <c r="AO41" s="9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9"/>
      <c r="BA41" s="1"/>
      <c r="BB41" s="1"/>
      <c r="BC41" s="1"/>
      <c r="BD41" s="9"/>
      <c r="BE41" s="1"/>
      <c r="BF41" s="9"/>
      <c r="BG41" s="1"/>
      <c r="BH41" s="9"/>
      <c r="BI41" s="1"/>
      <c r="BJ41" s="9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9"/>
      <c r="BW41" s="1"/>
      <c r="BX41" s="1"/>
      <c r="BY41" s="1"/>
      <c r="BZ41" s="1"/>
      <c r="CA41" s="1"/>
      <c r="CB41" s="1"/>
      <c r="CC41" s="1"/>
      <c r="CD41" s="1"/>
      <c r="CE41" s="9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9"/>
      <c r="CV41" s="1"/>
      <c r="CW41" s="1"/>
      <c r="CX41" s="1"/>
      <c r="CY41" s="1"/>
      <c r="CZ41" s="1"/>
      <c r="DA41" s="1">
        <v>90</v>
      </c>
      <c r="DB41" s="6"/>
      <c r="DC41" s="1"/>
      <c r="DD41" s="1"/>
      <c r="DE41" s="1"/>
      <c r="DF41" s="1"/>
      <c r="DG41" s="1"/>
      <c r="DH41" s="1"/>
      <c r="DI41" s="1"/>
      <c r="DJ41" s="1"/>
      <c r="DK41" s="1"/>
    </row>
    <row r="42" spans="1:115" x14ac:dyDescent="0.25">
      <c r="A42" s="61">
        <v>45093</v>
      </c>
      <c r="B42" s="1">
        <v>30</v>
      </c>
      <c r="C42" s="30">
        <v>18721.5</v>
      </c>
      <c r="D42" s="1" t="s">
        <v>10</v>
      </c>
      <c r="E42" s="1" t="s">
        <v>42</v>
      </c>
      <c r="F42" s="1" t="s">
        <v>201</v>
      </c>
      <c r="G42" s="1"/>
      <c r="H42" s="1"/>
      <c r="I42" s="28">
        <v>27</v>
      </c>
      <c r="J42" s="28"/>
      <c r="K42" s="9"/>
      <c r="L42" s="18"/>
      <c r="M42" s="9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9"/>
      <c r="AC42" s="1"/>
      <c r="AD42" s="1"/>
      <c r="AE42" s="9"/>
      <c r="AF42" s="1"/>
      <c r="AG42" s="1"/>
      <c r="AH42" s="1"/>
      <c r="AI42" s="1"/>
      <c r="AJ42" s="1"/>
      <c r="AK42" s="1"/>
      <c r="AL42" s="1"/>
      <c r="AM42" s="1"/>
      <c r="AN42" s="1"/>
      <c r="AO42" s="9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9"/>
      <c r="BA42" s="1"/>
      <c r="BB42" s="1"/>
      <c r="BC42" s="1"/>
      <c r="BD42" s="9"/>
      <c r="BE42" s="1"/>
      <c r="BF42" s="9"/>
      <c r="BG42" s="1"/>
      <c r="BH42" s="9"/>
      <c r="BI42" s="1"/>
      <c r="BJ42" s="9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9"/>
      <c r="BW42" s="1"/>
      <c r="BX42" s="1"/>
      <c r="BY42" s="1"/>
      <c r="BZ42" s="1"/>
      <c r="CA42" s="1"/>
      <c r="CB42" s="1"/>
      <c r="CC42" s="1"/>
      <c r="CD42" s="1"/>
      <c r="CE42" s="9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9"/>
      <c r="CV42" s="1"/>
      <c r="CW42" s="1"/>
      <c r="CX42" s="1"/>
      <c r="CY42" s="1"/>
      <c r="CZ42" s="1"/>
      <c r="DA42" s="1">
        <v>27</v>
      </c>
      <c r="DB42" s="6"/>
      <c r="DC42" s="1"/>
      <c r="DD42" s="1"/>
      <c r="DE42" s="1"/>
      <c r="DF42" s="1"/>
      <c r="DG42" s="1"/>
      <c r="DH42" s="1"/>
      <c r="DI42" s="1"/>
      <c r="DJ42" s="1"/>
      <c r="DK42" s="1"/>
    </row>
    <row r="43" spans="1:115" x14ac:dyDescent="0.25">
      <c r="A43" s="61">
        <v>45093</v>
      </c>
      <c r="B43" s="1">
        <v>28</v>
      </c>
      <c r="C43" s="31" t="s">
        <v>44</v>
      </c>
      <c r="D43" s="1" t="s">
        <v>10</v>
      </c>
      <c r="E43" s="1" t="s">
        <v>42</v>
      </c>
      <c r="F43" s="1" t="s">
        <v>43</v>
      </c>
      <c r="G43" s="1"/>
      <c r="H43" s="1"/>
      <c r="I43" s="28">
        <v>376.32</v>
      </c>
      <c r="J43" s="28"/>
      <c r="K43" s="9"/>
      <c r="L43" s="18">
        <v>62.72</v>
      </c>
      <c r="M43" s="9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9"/>
      <c r="AC43" s="1"/>
      <c r="AD43" s="1"/>
      <c r="AE43" s="9"/>
      <c r="AF43" s="1"/>
      <c r="AG43" s="1"/>
      <c r="AH43" s="1"/>
      <c r="AI43" s="1"/>
      <c r="AJ43" s="1"/>
      <c r="AK43" s="1"/>
      <c r="AL43" s="1"/>
      <c r="AM43" s="1"/>
      <c r="AN43" s="1"/>
      <c r="AO43" s="9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9"/>
      <c r="BA43" s="1"/>
      <c r="BB43" s="1"/>
      <c r="BC43" s="1"/>
      <c r="BD43" s="9"/>
      <c r="BE43" s="1"/>
      <c r="BF43" s="9"/>
      <c r="BG43" s="1"/>
      <c r="BH43" s="9"/>
      <c r="BI43" s="1"/>
      <c r="BJ43" s="9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9"/>
      <c r="BW43" s="1"/>
      <c r="BX43" s="1"/>
      <c r="BY43" s="1"/>
      <c r="BZ43" s="1"/>
      <c r="CA43" s="1"/>
      <c r="CB43" s="1">
        <v>313.60000000000002</v>
      </c>
      <c r="CC43" s="1"/>
      <c r="CD43" s="1"/>
      <c r="CE43" s="9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9"/>
      <c r="CV43" s="1"/>
      <c r="CW43" s="1"/>
      <c r="CX43" s="1"/>
      <c r="CY43" s="1"/>
      <c r="CZ43" s="1"/>
      <c r="DA43" s="1"/>
      <c r="DB43" s="6"/>
      <c r="DC43" s="1"/>
      <c r="DD43" s="1"/>
      <c r="DE43" s="1"/>
      <c r="DF43" s="1"/>
      <c r="DG43" s="1"/>
      <c r="DH43" s="1"/>
      <c r="DI43" s="1"/>
      <c r="DJ43" s="1"/>
      <c r="DK43" s="1"/>
    </row>
    <row r="44" spans="1:115" x14ac:dyDescent="0.25">
      <c r="A44" s="61">
        <v>45106</v>
      </c>
      <c r="B44" s="1">
        <v>37</v>
      </c>
      <c r="C44" s="31" t="s">
        <v>8</v>
      </c>
      <c r="D44" s="1" t="s">
        <v>7</v>
      </c>
      <c r="E44" s="1" t="s">
        <v>42</v>
      </c>
      <c r="F44" s="1" t="s">
        <v>6</v>
      </c>
      <c r="G44" s="1"/>
      <c r="H44" s="1"/>
      <c r="I44" s="28">
        <v>7</v>
      </c>
      <c r="J44" s="28"/>
      <c r="K44" s="9"/>
      <c r="L44" s="18"/>
      <c r="M44" s="9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9"/>
      <c r="AC44" s="1"/>
      <c r="AD44" s="1"/>
      <c r="AE44" s="9"/>
      <c r="AF44" s="1"/>
      <c r="AG44" s="1"/>
      <c r="AH44" s="1"/>
      <c r="AI44" s="1"/>
      <c r="AJ44" s="1"/>
      <c r="AK44" s="1"/>
      <c r="AL44" s="1"/>
      <c r="AM44" s="1"/>
      <c r="AN44" s="1"/>
      <c r="AO44" s="9"/>
      <c r="AP44" s="1"/>
      <c r="AQ44" s="1"/>
      <c r="AR44" s="1"/>
      <c r="AS44" s="1"/>
      <c r="AT44" s="1"/>
      <c r="AU44" s="1"/>
      <c r="AV44" s="1"/>
      <c r="AW44" s="1"/>
      <c r="AX44" s="1"/>
      <c r="AY44" s="1">
        <v>7</v>
      </c>
      <c r="AZ44" s="9"/>
      <c r="BA44" s="1"/>
      <c r="BB44" s="1"/>
      <c r="BC44" s="1"/>
      <c r="BD44" s="9"/>
      <c r="BE44" s="1"/>
      <c r="BF44" s="9"/>
      <c r="BG44" s="1"/>
      <c r="BH44" s="9"/>
      <c r="BI44" s="1"/>
      <c r="BJ44" s="9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9"/>
      <c r="BW44" s="1"/>
      <c r="BX44" s="1"/>
      <c r="BY44" s="1"/>
      <c r="BZ44" s="1"/>
      <c r="CA44" s="1"/>
      <c r="CB44" s="1"/>
      <c r="CC44" s="1"/>
      <c r="CD44" s="1"/>
      <c r="CE44" s="9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9"/>
      <c r="CV44" s="1"/>
      <c r="CW44" s="1"/>
      <c r="CX44" s="1"/>
      <c r="CY44" s="1"/>
      <c r="CZ44" s="1"/>
      <c r="DA44" s="1"/>
      <c r="DB44" s="6"/>
      <c r="DC44" s="1"/>
      <c r="DD44" s="1"/>
      <c r="DE44" s="1"/>
      <c r="DF44" s="1"/>
      <c r="DG44" s="1"/>
      <c r="DH44" s="1"/>
      <c r="DI44" s="1"/>
      <c r="DJ44" s="1"/>
      <c r="DK44" s="1"/>
    </row>
    <row r="45" spans="1:115" x14ac:dyDescent="0.25">
      <c r="A45" s="61">
        <v>45106</v>
      </c>
      <c r="B45" s="1">
        <v>38</v>
      </c>
      <c r="C45" s="31" t="s">
        <v>5</v>
      </c>
      <c r="D45" s="1" t="s">
        <v>4</v>
      </c>
      <c r="E45" s="1" t="s">
        <v>42</v>
      </c>
      <c r="F45" s="40" t="s">
        <v>3</v>
      </c>
      <c r="G45" s="40"/>
      <c r="H45" s="40"/>
      <c r="I45" s="28">
        <v>9.52</v>
      </c>
      <c r="J45" s="28"/>
      <c r="K45" s="9"/>
      <c r="L45" s="18">
        <v>1.59</v>
      </c>
      <c r="M45" s="9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9"/>
      <c r="AC45" s="1"/>
      <c r="AD45" s="1"/>
      <c r="AE45" s="9"/>
      <c r="AF45" s="1"/>
      <c r="AG45" s="1"/>
      <c r="AH45" s="1"/>
      <c r="AI45" s="1"/>
      <c r="AJ45" s="1"/>
      <c r="AK45" s="1"/>
      <c r="AL45" s="1"/>
      <c r="AM45" s="1"/>
      <c r="AN45" s="1"/>
      <c r="AO45" s="9"/>
      <c r="AP45" s="1"/>
      <c r="AQ45" s="1"/>
      <c r="AR45" s="1"/>
      <c r="AS45" s="1"/>
      <c r="AT45" s="1">
        <v>7.93</v>
      </c>
      <c r="AU45" s="1"/>
      <c r="AV45" s="1"/>
      <c r="AW45" s="1"/>
      <c r="AX45" s="1"/>
      <c r="AY45" s="1"/>
      <c r="AZ45" s="9"/>
      <c r="BA45" s="1"/>
      <c r="BB45" s="1"/>
      <c r="BC45" s="1"/>
      <c r="BD45" s="9"/>
      <c r="BE45" s="1"/>
      <c r="BF45" s="9"/>
      <c r="BG45" s="1"/>
      <c r="BH45" s="9"/>
      <c r="BI45" s="1"/>
      <c r="BJ45" s="9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9"/>
      <c r="BW45" s="1"/>
      <c r="BX45" s="1"/>
      <c r="BY45" s="1"/>
      <c r="BZ45" s="1"/>
      <c r="CA45" s="1"/>
      <c r="CB45" s="1"/>
      <c r="CC45" s="1"/>
      <c r="CD45" s="1"/>
      <c r="CE45" s="9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9"/>
      <c r="CV45" s="1"/>
      <c r="CW45" s="1"/>
      <c r="CX45" s="1"/>
      <c r="CY45" s="1"/>
      <c r="CZ45" s="1"/>
      <c r="DA45" s="1"/>
      <c r="DB45" s="6"/>
      <c r="DC45" s="1"/>
      <c r="DD45" s="1"/>
      <c r="DE45" s="1"/>
      <c r="DF45" s="1"/>
      <c r="DG45" s="1"/>
      <c r="DH45" s="1"/>
      <c r="DI45" s="1"/>
      <c r="DJ45" s="1"/>
      <c r="DK45" s="1"/>
    </row>
    <row r="46" spans="1:115" x14ac:dyDescent="0.25">
      <c r="A46" s="131" t="s">
        <v>41</v>
      </c>
      <c r="B46" s="131"/>
      <c r="C46" s="131"/>
      <c r="D46" s="131"/>
      <c r="E46" s="131"/>
      <c r="F46" s="132"/>
      <c r="G46" s="64">
        <f>H46+DD2+DI2+DK11+DK10+DK9</f>
        <v>184919.01</v>
      </c>
      <c r="H46" s="64">
        <f>H32+J46-I46</f>
        <v>128829.60000000003</v>
      </c>
      <c r="I46" s="24">
        <f>SUM(I33:I45)</f>
        <v>3079.91</v>
      </c>
      <c r="J46" s="24">
        <f>SUM(J33:J45)</f>
        <v>0</v>
      </c>
      <c r="K46" s="9"/>
      <c r="L46" s="21">
        <f>SUM(L33:L45)</f>
        <v>127.32000000000001</v>
      </c>
      <c r="M46" s="9"/>
      <c r="N46" s="21">
        <f t="shared" ref="N46:AA46" si="14">SUM(N33:N45)</f>
        <v>0</v>
      </c>
      <c r="O46" s="21">
        <f t="shared" si="14"/>
        <v>0</v>
      </c>
      <c r="P46" s="21">
        <f t="shared" si="14"/>
        <v>0</v>
      </c>
      <c r="Q46" s="21">
        <f t="shared" si="14"/>
        <v>0</v>
      </c>
      <c r="R46" s="21">
        <f t="shared" si="14"/>
        <v>0</v>
      </c>
      <c r="S46" s="21">
        <f t="shared" si="14"/>
        <v>0</v>
      </c>
      <c r="T46" s="21">
        <f t="shared" si="14"/>
        <v>0</v>
      </c>
      <c r="U46" s="21">
        <f t="shared" si="14"/>
        <v>0</v>
      </c>
      <c r="V46" s="21">
        <f t="shared" si="14"/>
        <v>0</v>
      </c>
      <c r="W46" s="21">
        <f t="shared" si="14"/>
        <v>0</v>
      </c>
      <c r="X46" s="21">
        <f t="shared" si="14"/>
        <v>0</v>
      </c>
      <c r="Y46" s="21">
        <f t="shared" si="14"/>
        <v>260.67</v>
      </c>
      <c r="Z46" s="21">
        <f t="shared" si="14"/>
        <v>0</v>
      </c>
      <c r="AA46" s="21">
        <f t="shared" si="14"/>
        <v>0</v>
      </c>
      <c r="AB46" s="63"/>
      <c r="AC46" s="21">
        <f>SUM(AC33:AC45)</f>
        <v>0</v>
      </c>
      <c r="AD46" s="21">
        <f>SUM(AD33:AD45)</f>
        <v>0</v>
      </c>
      <c r="AE46" s="63"/>
      <c r="AF46" s="21">
        <f t="shared" ref="AF46:AN46" si="15">SUM(AF33:AF45)</f>
        <v>1224.99</v>
      </c>
      <c r="AG46" s="21">
        <f t="shared" si="15"/>
        <v>0</v>
      </c>
      <c r="AH46" s="21">
        <f t="shared" si="15"/>
        <v>0</v>
      </c>
      <c r="AI46" s="21">
        <f t="shared" si="15"/>
        <v>0</v>
      </c>
      <c r="AJ46" s="21">
        <f t="shared" si="15"/>
        <v>0</v>
      </c>
      <c r="AK46" s="21">
        <f t="shared" si="15"/>
        <v>0</v>
      </c>
      <c r="AL46" s="21">
        <f t="shared" si="15"/>
        <v>0</v>
      </c>
      <c r="AM46" s="21">
        <f t="shared" si="15"/>
        <v>0</v>
      </c>
      <c r="AN46" s="21">
        <f t="shared" si="15"/>
        <v>0</v>
      </c>
      <c r="AO46" s="63"/>
      <c r="AP46" s="21">
        <f t="shared" ref="AP46:AY46" si="16">SUM(AP33:AP45)</f>
        <v>0</v>
      </c>
      <c r="AQ46" s="21">
        <f t="shared" si="16"/>
        <v>0</v>
      </c>
      <c r="AR46" s="21">
        <f t="shared" si="16"/>
        <v>54.4</v>
      </c>
      <c r="AS46" s="21">
        <f t="shared" si="16"/>
        <v>0</v>
      </c>
      <c r="AT46" s="21">
        <f t="shared" si="16"/>
        <v>7.93</v>
      </c>
      <c r="AU46" s="21">
        <f t="shared" si="16"/>
        <v>235</v>
      </c>
      <c r="AV46" s="21">
        <f t="shared" si="16"/>
        <v>0</v>
      </c>
      <c r="AW46" s="21">
        <f t="shared" si="16"/>
        <v>0</v>
      </c>
      <c r="AX46" s="21">
        <f t="shared" si="16"/>
        <v>0</v>
      </c>
      <c r="AY46" s="21">
        <f t="shared" si="16"/>
        <v>7</v>
      </c>
      <c r="AZ46" s="9"/>
      <c r="BA46" s="21">
        <f>SUM(BA33:BA45)</f>
        <v>0</v>
      </c>
      <c r="BB46" s="21">
        <f>SUM(BB33:BB45)</f>
        <v>0</v>
      </c>
      <c r="BC46" s="21">
        <f>SUM(BC33:BC45)</f>
        <v>0</v>
      </c>
      <c r="BD46" s="9"/>
      <c r="BE46" s="21">
        <f>SUM(BE33:BE45)</f>
        <v>0</v>
      </c>
      <c r="BF46" s="9"/>
      <c r="BG46" s="21">
        <f>SUM(BG33:BG45)</f>
        <v>0</v>
      </c>
      <c r="BH46" s="9"/>
      <c r="BI46" s="21">
        <f>SUM(BI33:BI45)</f>
        <v>682</v>
      </c>
      <c r="BJ46" s="9"/>
      <c r="BK46" s="21">
        <f t="shared" ref="BK46:BU46" si="17">SUM(BK33:BK45)</f>
        <v>0</v>
      </c>
      <c r="BL46" s="21">
        <f t="shared" si="17"/>
        <v>0</v>
      </c>
      <c r="BM46" s="21">
        <f t="shared" si="17"/>
        <v>0</v>
      </c>
      <c r="BN46" s="21">
        <f t="shared" si="17"/>
        <v>0</v>
      </c>
      <c r="BO46" s="21">
        <f t="shared" si="17"/>
        <v>0</v>
      </c>
      <c r="BP46" s="21">
        <f t="shared" si="17"/>
        <v>0</v>
      </c>
      <c r="BQ46" s="21">
        <f t="shared" si="17"/>
        <v>0</v>
      </c>
      <c r="BR46" s="21">
        <f t="shared" si="17"/>
        <v>0</v>
      </c>
      <c r="BS46" s="21">
        <f t="shared" si="17"/>
        <v>0</v>
      </c>
      <c r="BT46" s="21">
        <f t="shared" si="17"/>
        <v>0</v>
      </c>
      <c r="BU46" s="21">
        <f t="shared" si="17"/>
        <v>0</v>
      </c>
      <c r="BV46" s="9"/>
      <c r="BW46" s="21">
        <f t="shared" ref="BW46:CD46" si="18">SUM(BW33:BW45)</f>
        <v>0</v>
      </c>
      <c r="BX46" s="21">
        <f t="shared" si="18"/>
        <v>0</v>
      </c>
      <c r="BY46" s="21">
        <f t="shared" si="18"/>
        <v>0</v>
      </c>
      <c r="BZ46" s="21">
        <f t="shared" si="18"/>
        <v>0</v>
      </c>
      <c r="CA46" s="21">
        <f t="shared" si="18"/>
        <v>0</v>
      </c>
      <c r="CB46" s="21">
        <f t="shared" si="18"/>
        <v>313.60000000000002</v>
      </c>
      <c r="CC46" s="21">
        <f t="shared" si="18"/>
        <v>0</v>
      </c>
      <c r="CD46" s="21">
        <f t="shared" si="18"/>
        <v>0</v>
      </c>
      <c r="CE46" s="9"/>
      <c r="CF46" s="21">
        <f t="shared" ref="CF46:CT46" si="19">SUM(CF33:CF45)</f>
        <v>0</v>
      </c>
      <c r="CG46" s="21">
        <f t="shared" si="19"/>
        <v>0</v>
      </c>
      <c r="CH46" s="21">
        <f t="shared" si="19"/>
        <v>0</v>
      </c>
      <c r="CI46" s="21">
        <f t="shared" si="19"/>
        <v>0</v>
      </c>
      <c r="CJ46" s="21">
        <f t="shared" si="19"/>
        <v>0</v>
      </c>
      <c r="CK46" s="21">
        <f t="shared" si="19"/>
        <v>0</v>
      </c>
      <c r="CL46" s="21">
        <f t="shared" si="19"/>
        <v>0</v>
      </c>
      <c r="CM46" s="21">
        <f t="shared" si="19"/>
        <v>0</v>
      </c>
      <c r="CN46" s="21">
        <f t="shared" si="19"/>
        <v>0</v>
      </c>
      <c r="CO46" s="21">
        <f t="shared" si="19"/>
        <v>0</v>
      </c>
      <c r="CP46" s="21">
        <f t="shared" si="19"/>
        <v>0</v>
      </c>
      <c r="CQ46" s="21">
        <f t="shared" si="19"/>
        <v>0</v>
      </c>
      <c r="CR46" s="21">
        <f t="shared" si="19"/>
        <v>0</v>
      </c>
      <c r="CS46" s="21">
        <f t="shared" si="19"/>
        <v>0</v>
      </c>
      <c r="CT46" s="21">
        <f t="shared" si="19"/>
        <v>0</v>
      </c>
      <c r="CU46" s="9"/>
      <c r="CV46" s="21">
        <f t="shared" ref="CV46:DA46" si="20">SUM(CV33:CV45)</f>
        <v>0</v>
      </c>
      <c r="CW46" s="21">
        <f t="shared" si="20"/>
        <v>0</v>
      </c>
      <c r="CX46" s="21">
        <f t="shared" si="20"/>
        <v>0</v>
      </c>
      <c r="CY46" s="21">
        <f t="shared" si="20"/>
        <v>0</v>
      </c>
      <c r="CZ46" s="21">
        <f t="shared" si="20"/>
        <v>0</v>
      </c>
      <c r="DA46" s="21">
        <f t="shared" si="20"/>
        <v>167</v>
      </c>
      <c r="DB46" s="6"/>
      <c r="DC46" s="1"/>
      <c r="DD46" s="1"/>
      <c r="DE46" s="1"/>
      <c r="DF46" s="1"/>
      <c r="DG46" s="1"/>
      <c r="DH46" s="1"/>
      <c r="DI46" s="1"/>
      <c r="DJ46" s="1"/>
      <c r="DK46" s="1"/>
    </row>
    <row r="47" spans="1:115" x14ac:dyDescent="0.25">
      <c r="A47" s="61">
        <v>45112</v>
      </c>
      <c r="B47" s="1">
        <v>40</v>
      </c>
      <c r="C47" s="31" t="s">
        <v>20</v>
      </c>
      <c r="D47" s="1" t="s">
        <v>10</v>
      </c>
      <c r="E47" s="1" t="s">
        <v>29</v>
      </c>
      <c r="F47" s="1" t="s">
        <v>200</v>
      </c>
      <c r="G47" s="29"/>
      <c r="H47" s="29"/>
      <c r="I47" s="28">
        <v>837.35</v>
      </c>
      <c r="J47" s="28"/>
      <c r="K47" s="9"/>
      <c r="L47" s="18"/>
      <c r="M47" s="9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9"/>
      <c r="AC47" s="1"/>
      <c r="AD47" s="1"/>
      <c r="AE47" s="9"/>
      <c r="AF47" s="1">
        <v>837.35</v>
      </c>
      <c r="AG47" s="1"/>
      <c r="AH47" s="1"/>
      <c r="AI47" s="1"/>
      <c r="AJ47" s="1"/>
      <c r="AK47" s="1"/>
      <c r="AL47" s="1"/>
      <c r="AM47" s="1"/>
      <c r="AN47" s="1"/>
      <c r="AO47" s="9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9"/>
      <c r="BA47" s="1"/>
      <c r="BB47" s="1"/>
      <c r="BC47" s="1"/>
      <c r="BD47" s="9"/>
      <c r="BE47" s="1"/>
      <c r="BF47" s="9"/>
      <c r="BG47" s="1"/>
      <c r="BH47" s="9"/>
      <c r="BI47" s="1"/>
      <c r="BJ47" s="9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9"/>
      <c r="BW47" s="1"/>
      <c r="BX47" s="1"/>
      <c r="BY47" s="1"/>
      <c r="BZ47" s="1"/>
      <c r="CA47" s="1"/>
      <c r="CB47" s="1"/>
      <c r="CC47" s="1"/>
      <c r="CD47" s="1"/>
      <c r="CE47" s="9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9"/>
      <c r="CV47" s="1"/>
      <c r="CW47" s="1"/>
      <c r="CX47" s="1"/>
      <c r="CY47" s="1"/>
      <c r="CZ47" s="1"/>
      <c r="DA47" s="1"/>
      <c r="DB47" s="6"/>
      <c r="DC47" s="1"/>
      <c r="DD47" s="1"/>
      <c r="DE47" s="1"/>
      <c r="DF47" s="1"/>
      <c r="DG47" s="1"/>
      <c r="DH47" s="1"/>
      <c r="DI47" s="1"/>
      <c r="DJ47" s="1"/>
      <c r="DK47" s="1"/>
    </row>
    <row r="48" spans="1:115" x14ac:dyDescent="0.25">
      <c r="A48" s="61">
        <v>45112</v>
      </c>
      <c r="B48" s="1">
        <v>36</v>
      </c>
      <c r="C48" s="1" t="s">
        <v>39</v>
      </c>
      <c r="D48" s="1" t="s">
        <v>10</v>
      </c>
      <c r="E48" s="1" t="s">
        <v>29</v>
      </c>
      <c r="F48" s="1" t="s">
        <v>40</v>
      </c>
      <c r="G48" s="29"/>
      <c r="H48" s="29"/>
      <c r="I48" s="28">
        <v>21.75</v>
      </c>
      <c r="J48" s="28"/>
      <c r="K48" s="9"/>
      <c r="L48" s="18">
        <v>3.63</v>
      </c>
      <c r="M48" s="9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9"/>
      <c r="AC48" s="1"/>
      <c r="AD48" s="1"/>
      <c r="AE48" s="9"/>
      <c r="AF48" s="1"/>
      <c r="AG48" s="1"/>
      <c r="AH48" s="1"/>
      <c r="AI48" s="1"/>
      <c r="AJ48" s="1"/>
      <c r="AK48" s="1"/>
      <c r="AL48" s="1"/>
      <c r="AM48" s="1"/>
      <c r="AN48" s="1"/>
      <c r="AO48" s="9"/>
      <c r="AP48" s="1">
        <v>18.12</v>
      </c>
      <c r="AQ48" s="1"/>
      <c r="AR48" s="1"/>
      <c r="AS48" s="1"/>
      <c r="AT48" s="1"/>
      <c r="AU48" s="1"/>
      <c r="AV48" s="1"/>
      <c r="AW48" s="1"/>
      <c r="AX48" s="1"/>
      <c r="AY48" s="1"/>
      <c r="AZ48" s="9"/>
      <c r="BA48" s="1"/>
      <c r="BB48" s="1"/>
      <c r="BC48" s="1"/>
      <c r="BD48" s="9"/>
      <c r="BE48" s="1"/>
      <c r="BF48" s="9"/>
      <c r="BG48" s="1"/>
      <c r="BH48" s="9"/>
      <c r="BI48" s="1"/>
      <c r="BJ48" s="9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9"/>
      <c r="BW48" s="1"/>
      <c r="BX48" s="1"/>
      <c r="BY48" s="1"/>
      <c r="BZ48" s="1"/>
      <c r="CA48" s="1"/>
      <c r="CB48" s="1"/>
      <c r="CC48" s="1"/>
      <c r="CD48" s="1"/>
      <c r="CE48" s="9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9"/>
      <c r="CV48" s="1"/>
      <c r="CW48" s="1"/>
      <c r="CX48" s="1"/>
      <c r="CY48" s="1"/>
      <c r="CZ48" s="1"/>
      <c r="DA48" s="1"/>
      <c r="DB48" s="6"/>
      <c r="DC48" s="1"/>
      <c r="DD48" s="1"/>
      <c r="DE48" s="1"/>
      <c r="DF48" s="1"/>
      <c r="DG48" s="1"/>
      <c r="DH48" s="1"/>
      <c r="DI48" s="1"/>
      <c r="DJ48" s="1"/>
      <c r="DK48" s="1"/>
    </row>
    <row r="49" spans="1:115" x14ac:dyDescent="0.25">
      <c r="A49" s="61">
        <v>45112</v>
      </c>
      <c r="B49" s="1">
        <v>35</v>
      </c>
      <c r="C49" s="40" t="s">
        <v>39</v>
      </c>
      <c r="D49" s="1" t="s">
        <v>10</v>
      </c>
      <c r="E49" s="1" t="s">
        <v>29</v>
      </c>
      <c r="F49" s="1" t="s">
        <v>38</v>
      </c>
      <c r="G49" s="29"/>
      <c r="H49" s="29"/>
      <c r="I49" s="28">
        <v>21.09</v>
      </c>
      <c r="J49" s="28"/>
      <c r="K49" s="9"/>
      <c r="L49" s="18">
        <v>3.52</v>
      </c>
      <c r="M49" s="9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9"/>
      <c r="AC49" s="1"/>
      <c r="AD49" s="1"/>
      <c r="AE49" s="9"/>
      <c r="AF49" s="1"/>
      <c r="AG49" s="1"/>
      <c r="AH49" s="1"/>
      <c r="AI49" s="1"/>
      <c r="AJ49" s="1"/>
      <c r="AK49" s="1"/>
      <c r="AL49" s="1"/>
      <c r="AM49" s="1"/>
      <c r="AN49" s="1"/>
      <c r="AO49" s="9"/>
      <c r="AP49" s="1">
        <v>17.57</v>
      </c>
      <c r="AQ49" s="1"/>
      <c r="AR49" s="1"/>
      <c r="AS49" s="1"/>
      <c r="AT49" s="1"/>
      <c r="AU49" s="1"/>
      <c r="AV49" s="1"/>
      <c r="AW49" s="1"/>
      <c r="AX49" s="1"/>
      <c r="AY49" s="1"/>
      <c r="AZ49" s="9"/>
      <c r="BA49" s="1"/>
      <c r="BB49" s="1"/>
      <c r="BC49" s="1"/>
      <c r="BD49" s="9"/>
      <c r="BE49" s="1"/>
      <c r="BF49" s="9"/>
      <c r="BG49" s="1"/>
      <c r="BH49" s="9"/>
      <c r="BI49" s="1"/>
      <c r="BJ49" s="9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9"/>
      <c r="BW49" s="1"/>
      <c r="BX49" s="1"/>
      <c r="BY49" s="1"/>
      <c r="BZ49" s="1"/>
      <c r="CA49" s="1"/>
      <c r="CB49" s="1"/>
      <c r="CC49" s="1"/>
      <c r="CD49" s="1"/>
      <c r="CE49" s="9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9"/>
      <c r="CV49" s="1"/>
      <c r="CW49" s="1"/>
      <c r="CX49" s="1"/>
      <c r="CY49" s="1"/>
      <c r="CZ49" s="1"/>
      <c r="DA49" s="1"/>
      <c r="DB49" s="6"/>
      <c r="DC49" s="1"/>
      <c r="DD49" s="1"/>
      <c r="DE49" s="1"/>
      <c r="DF49" s="1"/>
      <c r="DG49" s="1"/>
      <c r="DH49" s="1"/>
      <c r="DI49" s="1"/>
      <c r="DJ49" s="1"/>
      <c r="DK49" s="1"/>
    </row>
    <row r="50" spans="1:115" x14ac:dyDescent="0.25">
      <c r="A50" s="61">
        <v>45121</v>
      </c>
      <c r="B50" s="1">
        <v>41</v>
      </c>
      <c r="C50" s="35">
        <v>18766</v>
      </c>
      <c r="D50" s="1" t="s">
        <v>10</v>
      </c>
      <c r="E50" s="1" t="s">
        <v>29</v>
      </c>
      <c r="F50" s="1" t="s">
        <v>201</v>
      </c>
      <c r="G50" s="29"/>
      <c r="H50" s="29"/>
      <c r="I50" s="28">
        <v>18</v>
      </c>
      <c r="J50" s="28"/>
      <c r="K50" s="9"/>
      <c r="L50" s="18"/>
      <c r="M50" s="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9"/>
      <c r="AC50" s="1"/>
      <c r="AD50" s="1"/>
      <c r="AE50" s="9"/>
      <c r="AF50" s="1"/>
      <c r="AG50" s="1"/>
      <c r="AH50" s="1"/>
      <c r="AI50" s="1"/>
      <c r="AJ50" s="1"/>
      <c r="AK50" s="1"/>
      <c r="AL50" s="1"/>
      <c r="AM50" s="1"/>
      <c r="AN50" s="1"/>
      <c r="AO50" s="9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9"/>
      <c r="BA50" s="1"/>
      <c r="BB50" s="1"/>
      <c r="BC50" s="1"/>
      <c r="BD50" s="9"/>
      <c r="BE50" s="1"/>
      <c r="BF50" s="9"/>
      <c r="BG50" s="1"/>
      <c r="BH50" s="9"/>
      <c r="BI50" s="1"/>
      <c r="BJ50" s="9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9"/>
      <c r="BW50" s="1"/>
      <c r="BX50" s="1"/>
      <c r="BY50" s="1"/>
      <c r="BZ50" s="1"/>
      <c r="CA50" s="1"/>
      <c r="CB50" s="1"/>
      <c r="CC50" s="1"/>
      <c r="CD50" s="1"/>
      <c r="CE50" s="9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9"/>
      <c r="CV50" s="1"/>
      <c r="CW50" s="1"/>
      <c r="CX50" s="1"/>
      <c r="CY50" s="1"/>
      <c r="CZ50" s="1"/>
      <c r="DA50" s="1">
        <v>18</v>
      </c>
      <c r="DB50" s="6"/>
      <c r="DC50" s="1"/>
      <c r="DD50" s="1"/>
      <c r="DE50" s="1"/>
      <c r="DF50" s="1"/>
      <c r="DG50" s="1"/>
      <c r="DH50" s="1"/>
      <c r="DI50" s="1"/>
      <c r="DJ50" s="1"/>
      <c r="DK50" s="1"/>
    </row>
    <row r="51" spans="1:115" x14ac:dyDescent="0.25">
      <c r="A51" s="61">
        <v>45121</v>
      </c>
      <c r="B51" s="1">
        <v>42</v>
      </c>
      <c r="C51" s="35">
        <v>18763</v>
      </c>
      <c r="D51" s="1" t="s">
        <v>10</v>
      </c>
      <c r="E51" s="1" t="s">
        <v>29</v>
      </c>
      <c r="F51" s="1" t="s">
        <v>37</v>
      </c>
      <c r="G51" s="29"/>
      <c r="H51" s="29"/>
      <c r="I51" s="28">
        <v>3391.7</v>
      </c>
      <c r="J51" s="28"/>
      <c r="K51" s="9"/>
      <c r="L51" s="18"/>
      <c r="M51" s="9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9"/>
      <c r="AC51" s="1"/>
      <c r="AD51" s="1"/>
      <c r="AE51" s="9"/>
      <c r="AF51" s="1"/>
      <c r="AG51" s="1"/>
      <c r="AH51" s="1"/>
      <c r="AI51" s="1"/>
      <c r="AJ51" s="1"/>
      <c r="AK51" s="1"/>
      <c r="AL51" s="1"/>
      <c r="AM51" s="1"/>
      <c r="AN51" s="1"/>
      <c r="AO51" s="9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9"/>
      <c r="BA51" s="1"/>
      <c r="BB51" s="1"/>
      <c r="BC51" s="1"/>
      <c r="BD51" s="9"/>
      <c r="BE51" s="1"/>
      <c r="BF51" s="9"/>
      <c r="BG51" s="1"/>
      <c r="BH51" s="9"/>
      <c r="BI51" s="1"/>
      <c r="BJ51" s="9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9"/>
      <c r="BW51" s="1"/>
      <c r="BX51" s="1"/>
      <c r="BY51" s="1"/>
      <c r="BZ51" s="1"/>
      <c r="CA51" s="1"/>
      <c r="CB51" s="1"/>
      <c r="CC51" s="1"/>
      <c r="CD51" s="1"/>
      <c r="CE51" s="9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9"/>
      <c r="CV51" s="1"/>
      <c r="CW51" s="1"/>
      <c r="CX51" s="1">
        <v>3391.7</v>
      </c>
      <c r="CY51" s="1"/>
      <c r="CZ51" s="1"/>
      <c r="DA51" s="1"/>
      <c r="DB51" s="6"/>
      <c r="DC51" s="1"/>
      <c r="DD51" s="1"/>
      <c r="DE51" s="1"/>
      <c r="DF51" s="1"/>
      <c r="DG51" s="1"/>
      <c r="DH51" s="1"/>
      <c r="DI51" s="1"/>
      <c r="DJ51" s="1"/>
      <c r="DK51" s="1"/>
    </row>
    <row r="52" spans="1:115" x14ac:dyDescent="0.25">
      <c r="A52" s="61">
        <v>45124</v>
      </c>
      <c r="B52" s="1">
        <v>39</v>
      </c>
      <c r="C52" s="40" t="s">
        <v>18</v>
      </c>
      <c r="D52" s="1" t="s">
        <v>17</v>
      </c>
      <c r="E52" s="1" t="s">
        <v>29</v>
      </c>
      <c r="F52" s="1" t="s">
        <v>16</v>
      </c>
      <c r="G52" s="29"/>
      <c r="H52" s="29"/>
      <c r="I52" s="28">
        <v>312.8</v>
      </c>
      <c r="J52" s="28"/>
      <c r="K52" s="9"/>
      <c r="L52" s="18">
        <v>52.13</v>
      </c>
      <c r="M52" s="9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260.67</v>
      </c>
      <c r="Z52" s="1"/>
      <c r="AA52" s="1"/>
      <c r="AB52" s="9"/>
      <c r="AC52" s="1"/>
      <c r="AD52" s="1"/>
      <c r="AE52" s="9"/>
      <c r="AF52" s="1"/>
      <c r="AG52" s="1"/>
      <c r="AH52" s="1"/>
      <c r="AI52" s="1"/>
      <c r="AJ52" s="1"/>
      <c r="AK52" s="1"/>
      <c r="AL52" s="1"/>
      <c r="AM52" s="1"/>
      <c r="AN52" s="1"/>
      <c r="AO52" s="9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9"/>
      <c r="BA52" s="1"/>
      <c r="BB52" s="1"/>
      <c r="BC52" s="1"/>
      <c r="BD52" s="9"/>
      <c r="BE52" s="1"/>
      <c r="BF52" s="9"/>
      <c r="BG52" s="1"/>
      <c r="BH52" s="9"/>
      <c r="BI52" s="1"/>
      <c r="BJ52" s="9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9"/>
      <c r="BW52" s="1"/>
      <c r="BX52" s="1"/>
      <c r="BY52" s="1"/>
      <c r="BZ52" s="1"/>
      <c r="CA52" s="1"/>
      <c r="CB52" s="1"/>
      <c r="CC52" s="1"/>
      <c r="CD52" s="1"/>
      <c r="CE52" s="9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9"/>
      <c r="CV52" s="1"/>
      <c r="CW52" s="1"/>
      <c r="CX52" s="1"/>
      <c r="CY52" s="1"/>
      <c r="CZ52" s="1"/>
      <c r="DA52" s="1"/>
      <c r="DB52" s="6"/>
      <c r="DC52" s="1"/>
      <c r="DD52" s="1"/>
      <c r="DE52" s="1"/>
      <c r="DF52" s="1"/>
      <c r="DG52" s="1"/>
      <c r="DH52" s="1"/>
      <c r="DI52" s="1"/>
      <c r="DJ52" s="1"/>
      <c r="DK52" s="1"/>
    </row>
    <row r="53" spans="1:115" x14ac:dyDescent="0.25">
      <c r="A53" s="61">
        <v>45124</v>
      </c>
      <c r="B53" s="1">
        <v>43</v>
      </c>
      <c r="C53" s="40" t="s">
        <v>14</v>
      </c>
      <c r="D53" s="1" t="s">
        <v>13</v>
      </c>
      <c r="E53" s="1" t="s">
        <v>29</v>
      </c>
      <c r="F53" s="1" t="s">
        <v>15</v>
      </c>
      <c r="G53" s="29"/>
      <c r="H53" s="29"/>
      <c r="I53" s="28">
        <v>74.88</v>
      </c>
      <c r="J53" s="28"/>
      <c r="K53" s="9"/>
      <c r="L53" s="18">
        <v>12.48</v>
      </c>
      <c r="M53" s="9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9"/>
      <c r="AC53" s="1"/>
      <c r="AD53" s="1"/>
      <c r="AE53" s="9"/>
      <c r="AF53" s="1"/>
      <c r="AG53" s="1"/>
      <c r="AH53" s="1"/>
      <c r="AI53" s="1"/>
      <c r="AJ53" s="1"/>
      <c r="AK53" s="1"/>
      <c r="AL53" s="1"/>
      <c r="AM53" s="1"/>
      <c r="AN53" s="1"/>
      <c r="AO53" s="9"/>
      <c r="AP53" s="1"/>
      <c r="AQ53" s="1"/>
      <c r="AR53" s="1">
        <v>62.4</v>
      </c>
      <c r="AS53" s="1"/>
      <c r="AT53" s="1"/>
      <c r="AU53" s="1"/>
      <c r="AV53" s="1"/>
      <c r="AW53" s="1"/>
      <c r="AX53" s="1"/>
      <c r="AY53" s="1"/>
      <c r="AZ53" s="9"/>
      <c r="BA53" s="1"/>
      <c r="BB53" s="1"/>
      <c r="BC53" s="1"/>
      <c r="BD53" s="9"/>
      <c r="BE53" s="1"/>
      <c r="BF53" s="9"/>
      <c r="BG53" s="1"/>
      <c r="BH53" s="9"/>
      <c r="BI53" s="1"/>
      <c r="BJ53" s="9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9"/>
      <c r="BW53" s="1"/>
      <c r="BX53" s="1"/>
      <c r="BY53" s="1"/>
      <c r="BZ53" s="1"/>
      <c r="CA53" s="1"/>
      <c r="CB53" s="1"/>
      <c r="CC53" s="1"/>
      <c r="CD53" s="1"/>
      <c r="CE53" s="9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9"/>
      <c r="CV53" s="1"/>
      <c r="CW53" s="1"/>
      <c r="CX53" s="1"/>
      <c r="CY53" s="1"/>
      <c r="CZ53" s="1"/>
      <c r="DA53" s="1"/>
      <c r="DB53" s="6"/>
      <c r="DC53" s="1"/>
      <c r="DD53" s="1"/>
      <c r="DE53" s="1"/>
      <c r="DF53" s="1"/>
      <c r="DG53" s="1"/>
      <c r="DH53" s="1"/>
      <c r="DI53" s="1"/>
      <c r="DJ53" s="1"/>
      <c r="DK53" s="1"/>
    </row>
    <row r="54" spans="1:115" x14ac:dyDescent="0.25">
      <c r="A54" s="61">
        <v>45124</v>
      </c>
      <c r="B54" s="1">
        <v>43</v>
      </c>
      <c r="C54" s="40" t="s">
        <v>14</v>
      </c>
      <c r="D54" s="1" t="s">
        <v>13</v>
      </c>
      <c r="E54" s="1" t="s">
        <v>29</v>
      </c>
      <c r="F54" s="1" t="s">
        <v>12</v>
      </c>
      <c r="G54" s="29"/>
      <c r="H54" s="29"/>
      <c r="I54" s="28">
        <v>11.28</v>
      </c>
      <c r="J54" s="28"/>
      <c r="K54" s="9"/>
      <c r="L54" s="18">
        <v>1.88</v>
      </c>
      <c r="M54" s="9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9"/>
      <c r="AC54" s="1"/>
      <c r="AD54" s="1"/>
      <c r="AE54" s="9"/>
      <c r="AF54" s="1"/>
      <c r="AG54" s="1"/>
      <c r="AH54" s="1"/>
      <c r="AI54" s="1"/>
      <c r="AJ54" s="1"/>
      <c r="AK54" s="1"/>
      <c r="AL54" s="1"/>
      <c r="AM54" s="1"/>
      <c r="AN54" s="1"/>
      <c r="AO54" s="9"/>
      <c r="AP54" s="1"/>
      <c r="AQ54" s="1"/>
      <c r="AR54" s="1">
        <v>9.4</v>
      </c>
      <c r="AS54" s="1"/>
      <c r="AT54" s="1"/>
      <c r="AU54" s="1"/>
      <c r="AV54" s="1"/>
      <c r="AW54" s="1"/>
      <c r="AX54" s="1"/>
      <c r="AY54" s="1"/>
      <c r="AZ54" s="9"/>
      <c r="BA54" s="1"/>
      <c r="BB54" s="1"/>
      <c r="BC54" s="1"/>
      <c r="BD54" s="9"/>
      <c r="BE54" s="1"/>
      <c r="BF54" s="9"/>
      <c r="BG54" s="1"/>
      <c r="BH54" s="9"/>
      <c r="BI54" s="1"/>
      <c r="BJ54" s="9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9"/>
      <c r="BW54" s="1"/>
      <c r="BX54" s="1"/>
      <c r="BY54" s="1"/>
      <c r="BZ54" s="1"/>
      <c r="CA54" s="1"/>
      <c r="CB54" s="1"/>
      <c r="CC54" s="1"/>
      <c r="CD54" s="1"/>
      <c r="CE54" s="9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9"/>
      <c r="CV54" s="1"/>
      <c r="CW54" s="1"/>
      <c r="CX54" s="1"/>
      <c r="CY54" s="1"/>
      <c r="CZ54" s="1"/>
      <c r="DA54" s="1"/>
      <c r="DB54" s="6"/>
      <c r="DC54" s="1"/>
      <c r="DD54" s="1"/>
      <c r="DE54" s="1"/>
      <c r="DF54" s="1"/>
      <c r="DG54" s="1"/>
      <c r="DH54" s="1"/>
      <c r="DI54" s="1"/>
      <c r="DJ54" s="1"/>
      <c r="DK54" s="1"/>
    </row>
    <row r="55" spans="1:115" x14ac:dyDescent="0.25">
      <c r="A55" s="61">
        <v>45132</v>
      </c>
      <c r="B55" s="1">
        <v>44</v>
      </c>
      <c r="C55" s="40" t="s">
        <v>36</v>
      </c>
      <c r="D55" s="1" t="s">
        <v>4</v>
      </c>
      <c r="E55" s="1" t="s">
        <v>29</v>
      </c>
      <c r="F55" s="1" t="s">
        <v>35</v>
      </c>
      <c r="G55" s="29"/>
      <c r="H55" s="29"/>
      <c r="I55" s="28">
        <v>1875.76</v>
      </c>
      <c r="J55" s="28"/>
      <c r="K55" s="9"/>
      <c r="L55" s="18"/>
      <c r="M55" s="9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9"/>
      <c r="AC55" s="1"/>
      <c r="AD55" s="1"/>
      <c r="AE55" s="9"/>
      <c r="AF55" s="1"/>
      <c r="AG55" s="1"/>
      <c r="AH55" s="1"/>
      <c r="AI55" s="1">
        <v>1875.76</v>
      </c>
      <c r="AJ55" s="1"/>
      <c r="AK55" s="1"/>
      <c r="AL55" s="1"/>
      <c r="AM55" s="1"/>
      <c r="AN55" s="1"/>
      <c r="AO55" s="9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9"/>
      <c r="BA55" s="1"/>
      <c r="BB55" s="1"/>
      <c r="BC55" s="1"/>
      <c r="BD55" s="9"/>
      <c r="BE55" s="1"/>
      <c r="BF55" s="9"/>
      <c r="BG55" s="1"/>
      <c r="BH55" s="9"/>
      <c r="BI55" s="1"/>
      <c r="BJ55" s="9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9"/>
      <c r="BW55" s="1"/>
      <c r="BX55" s="1"/>
      <c r="BY55" s="1"/>
      <c r="BZ55" s="1"/>
      <c r="CA55" s="1"/>
      <c r="CB55" s="1"/>
      <c r="CC55" s="1"/>
      <c r="CD55" s="1"/>
      <c r="CE55" s="9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9"/>
      <c r="CV55" s="1"/>
      <c r="CW55" s="1"/>
      <c r="CX55" s="1"/>
      <c r="CY55" s="1"/>
      <c r="CZ55" s="1"/>
      <c r="DA55" s="1"/>
      <c r="DB55" s="6"/>
      <c r="DC55" s="1"/>
      <c r="DD55" s="1"/>
      <c r="DE55" s="1"/>
      <c r="DF55" s="1"/>
      <c r="DG55" s="1"/>
      <c r="DH55" s="1"/>
      <c r="DI55" s="1"/>
      <c r="DJ55" s="1"/>
      <c r="DK55" s="1"/>
    </row>
    <row r="56" spans="1:115" x14ac:dyDescent="0.25">
      <c r="A56" s="61">
        <v>45135</v>
      </c>
      <c r="B56" s="1">
        <v>54</v>
      </c>
      <c r="C56" s="40" t="s">
        <v>8</v>
      </c>
      <c r="D56" s="1" t="s">
        <v>7</v>
      </c>
      <c r="E56" s="1" t="s">
        <v>29</v>
      </c>
      <c r="F56" s="1" t="s">
        <v>6</v>
      </c>
      <c r="G56" s="29"/>
      <c r="H56" s="29"/>
      <c r="I56" s="28">
        <v>7</v>
      </c>
      <c r="J56" s="28"/>
      <c r="K56" s="9"/>
      <c r="L56" s="18"/>
      <c r="M56" s="9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9"/>
      <c r="AC56" s="1"/>
      <c r="AD56" s="1"/>
      <c r="AE56" s="9"/>
      <c r="AF56" s="1"/>
      <c r="AG56" s="1"/>
      <c r="AH56" s="1"/>
      <c r="AI56" s="1"/>
      <c r="AJ56" s="1"/>
      <c r="AK56" s="1"/>
      <c r="AL56" s="1"/>
      <c r="AM56" s="1"/>
      <c r="AN56" s="1"/>
      <c r="AO56" s="9"/>
      <c r="AP56" s="1"/>
      <c r="AQ56" s="1"/>
      <c r="AR56" s="1"/>
      <c r="AS56" s="1"/>
      <c r="AT56" s="1"/>
      <c r="AU56" s="1"/>
      <c r="AV56" s="1"/>
      <c r="AW56" s="1"/>
      <c r="AX56" s="1"/>
      <c r="AY56" s="1">
        <v>7</v>
      </c>
      <c r="AZ56" s="9"/>
      <c r="BA56" s="1"/>
      <c r="BB56" s="1"/>
      <c r="BC56" s="1"/>
      <c r="BD56" s="9"/>
      <c r="BE56" s="1"/>
      <c r="BF56" s="9"/>
      <c r="BG56" s="1"/>
      <c r="BH56" s="9"/>
      <c r="BI56" s="1"/>
      <c r="BJ56" s="9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9"/>
      <c r="BW56" s="1"/>
      <c r="BX56" s="1"/>
      <c r="BY56" s="1"/>
      <c r="BZ56" s="1"/>
      <c r="CA56" s="1"/>
      <c r="CB56" s="1"/>
      <c r="CC56" s="1"/>
      <c r="CD56" s="1"/>
      <c r="CE56" s="9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9"/>
      <c r="CV56" s="1"/>
      <c r="CW56" s="1"/>
      <c r="CX56" s="1"/>
      <c r="CY56" s="1"/>
      <c r="CZ56" s="1"/>
      <c r="DA56" s="1"/>
      <c r="DB56" s="6"/>
      <c r="DC56" s="1"/>
      <c r="DD56" s="1"/>
      <c r="DE56" s="1"/>
      <c r="DF56" s="1"/>
      <c r="DG56" s="1"/>
      <c r="DH56" s="1"/>
      <c r="DI56" s="1"/>
      <c r="DJ56" s="1"/>
      <c r="DK56" s="1"/>
    </row>
    <row r="57" spans="1:115" x14ac:dyDescent="0.25">
      <c r="A57" s="61">
        <v>45135</v>
      </c>
      <c r="B57" s="1">
        <v>45</v>
      </c>
      <c r="C57" s="35">
        <v>18760</v>
      </c>
      <c r="D57" s="1" t="s">
        <v>10</v>
      </c>
      <c r="E57" s="1" t="s">
        <v>29</v>
      </c>
      <c r="F57" s="1" t="s">
        <v>34</v>
      </c>
      <c r="G57" s="29"/>
      <c r="H57" s="29"/>
      <c r="I57" s="28">
        <v>250</v>
      </c>
      <c r="J57" s="28"/>
      <c r="K57" s="9"/>
      <c r="L57" s="18"/>
      <c r="M57" s="9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9"/>
      <c r="AC57" s="1"/>
      <c r="AD57" s="1"/>
      <c r="AE57" s="9"/>
      <c r="AF57" s="1"/>
      <c r="AG57" s="1"/>
      <c r="AH57" s="1"/>
      <c r="AI57" s="1"/>
      <c r="AJ57" s="1"/>
      <c r="AK57" s="1"/>
      <c r="AL57" s="1"/>
      <c r="AM57" s="1"/>
      <c r="AN57" s="1"/>
      <c r="AO57" s="9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9"/>
      <c r="BA57" s="1"/>
      <c r="BB57" s="1"/>
      <c r="BC57" s="1"/>
      <c r="BD57" s="9"/>
      <c r="BE57" s="1"/>
      <c r="BF57" s="9"/>
      <c r="BG57" s="1"/>
      <c r="BH57" s="9"/>
      <c r="BI57" s="1">
        <v>250</v>
      </c>
      <c r="BJ57" s="9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9"/>
      <c r="BW57" s="1"/>
      <c r="BX57" s="1"/>
      <c r="BY57" s="1"/>
      <c r="BZ57" s="1"/>
      <c r="CA57" s="1"/>
      <c r="CB57" s="1"/>
      <c r="CC57" s="1"/>
      <c r="CD57" s="1"/>
      <c r="CE57" s="9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9"/>
      <c r="CV57" s="1"/>
      <c r="CW57" s="1"/>
      <c r="CX57" s="1"/>
      <c r="CY57" s="1"/>
      <c r="CZ57" s="1"/>
      <c r="DA57" s="1"/>
      <c r="DB57" s="6"/>
      <c r="DC57" s="1"/>
      <c r="DD57" s="1"/>
      <c r="DE57" s="1"/>
      <c r="DF57" s="1"/>
      <c r="DG57" s="1"/>
      <c r="DH57" s="1"/>
      <c r="DI57" s="1"/>
      <c r="DJ57" s="1"/>
      <c r="DK57" s="1"/>
    </row>
    <row r="58" spans="1:115" x14ac:dyDescent="0.25">
      <c r="A58" s="61">
        <v>45135</v>
      </c>
      <c r="B58" s="1">
        <v>47</v>
      </c>
      <c r="C58" s="35">
        <v>18766</v>
      </c>
      <c r="D58" s="1" t="s">
        <v>10</v>
      </c>
      <c r="E58" s="1" t="s">
        <v>29</v>
      </c>
      <c r="F58" s="1" t="s">
        <v>33</v>
      </c>
      <c r="G58" s="29"/>
      <c r="H58" s="29"/>
      <c r="I58" s="28">
        <v>74.45</v>
      </c>
      <c r="J58" s="28"/>
      <c r="K58" s="9"/>
      <c r="L58" s="18">
        <v>12.41</v>
      </c>
      <c r="M58" s="9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9"/>
      <c r="AC58" s="1"/>
      <c r="AD58" s="1"/>
      <c r="AE58" s="9"/>
      <c r="AF58" s="1"/>
      <c r="AG58" s="1"/>
      <c r="AH58" s="1"/>
      <c r="AI58" s="1"/>
      <c r="AJ58" s="1"/>
      <c r="AK58" s="1"/>
      <c r="AL58" s="1"/>
      <c r="AM58" s="1"/>
      <c r="AN58" s="1"/>
      <c r="AO58" s="9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9"/>
      <c r="BA58" s="1"/>
      <c r="BB58" s="1"/>
      <c r="BC58" s="1"/>
      <c r="BD58" s="9"/>
      <c r="BE58" s="1"/>
      <c r="BF58" s="9"/>
      <c r="BG58" s="1"/>
      <c r="BH58" s="9"/>
      <c r="BI58" s="1"/>
      <c r="BJ58" s="9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9"/>
      <c r="BW58" s="1"/>
      <c r="BX58" s="1"/>
      <c r="BY58" s="1"/>
      <c r="BZ58" s="1"/>
      <c r="CA58" s="1"/>
      <c r="CB58" s="1">
        <v>62.04</v>
      </c>
      <c r="CC58" s="1"/>
      <c r="CD58" s="1"/>
      <c r="CE58" s="9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9"/>
      <c r="CV58" s="1"/>
      <c r="CW58" s="1"/>
      <c r="CX58" s="1"/>
      <c r="CY58" s="1"/>
      <c r="CZ58" s="1"/>
      <c r="DA58" s="1"/>
      <c r="DB58" s="6"/>
      <c r="DC58" s="1"/>
      <c r="DD58" s="1"/>
      <c r="DE58" s="1"/>
      <c r="DF58" s="1"/>
      <c r="DG58" s="1"/>
      <c r="DH58" s="1"/>
      <c r="DI58" s="1"/>
      <c r="DJ58" s="1"/>
      <c r="DK58" s="1"/>
    </row>
    <row r="59" spans="1:115" x14ac:dyDescent="0.25">
      <c r="A59" s="61">
        <v>45135</v>
      </c>
      <c r="B59" s="1">
        <v>50</v>
      </c>
      <c r="C59" s="30">
        <v>18763</v>
      </c>
      <c r="D59" s="1" t="s">
        <v>10</v>
      </c>
      <c r="E59" s="1" t="s">
        <v>29</v>
      </c>
      <c r="F59" s="1" t="s">
        <v>32</v>
      </c>
      <c r="G59" s="29"/>
      <c r="H59" s="29"/>
      <c r="I59" s="28">
        <v>6.29</v>
      </c>
      <c r="J59" s="28"/>
      <c r="K59" s="9"/>
      <c r="L59" s="18">
        <v>1.05</v>
      </c>
      <c r="M59" s="9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9"/>
      <c r="AC59" s="1"/>
      <c r="AD59" s="1"/>
      <c r="AE59" s="9"/>
      <c r="AF59" s="1"/>
      <c r="AG59" s="1"/>
      <c r="AH59" s="1"/>
      <c r="AI59" s="1"/>
      <c r="AJ59" s="1"/>
      <c r="AK59" s="1"/>
      <c r="AL59" s="1"/>
      <c r="AM59" s="1"/>
      <c r="AN59" s="1"/>
      <c r="AO59" s="9"/>
      <c r="AP59" s="1">
        <v>5.24</v>
      </c>
      <c r="AQ59" s="1"/>
      <c r="AR59" s="1"/>
      <c r="AS59" s="1"/>
      <c r="AT59" s="1"/>
      <c r="AU59" s="1"/>
      <c r="AV59" s="1"/>
      <c r="AW59" s="1"/>
      <c r="AX59" s="1"/>
      <c r="AY59" s="1"/>
      <c r="AZ59" s="9"/>
      <c r="BA59" s="1"/>
      <c r="BB59" s="1"/>
      <c r="BC59" s="1"/>
      <c r="BD59" s="9"/>
      <c r="BE59" s="1"/>
      <c r="BF59" s="9"/>
      <c r="BG59" s="1"/>
      <c r="BH59" s="9"/>
      <c r="BI59" s="1"/>
      <c r="BJ59" s="9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9"/>
      <c r="BW59" s="1"/>
      <c r="BX59" s="1"/>
      <c r="BY59" s="1"/>
      <c r="BZ59" s="1"/>
      <c r="CA59" s="1"/>
      <c r="CB59" s="1"/>
      <c r="CC59" s="1"/>
      <c r="CD59" s="1"/>
      <c r="CE59" s="9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9"/>
      <c r="CV59" s="1"/>
      <c r="CW59" s="1"/>
      <c r="CX59" s="1"/>
      <c r="CY59" s="1"/>
      <c r="CZ59" s="1"/>
      <c r="DA59" s="1"/>
      <c r="DB59" s="6"/>
      <c r="DC59" s="1"/>
      <c r="DD59" s="1"/>
      <c r="DE59" s="1"/>
      <c r="DF59" s="1"/>
      <c r="DG59" s="1"/>
      <c r="DH59" s="1"/>
      <c r="DI59" s="1"/>
      <c r="DJ59" s="1"/>
      <c r="DK59" s="1"/>
    </row>
    <row r="60" spans="1:115" x14ac:dyDescent="0.25">
      <c r="A60" s="61">
        <v>45135</v>
      </c>
      <c r="B60" s="1">
        <v>49</v>
      </c>
      <c r="C60" s="62" t="s">
        <v>31</v>
      </c>
      <c r="D60" s="1" t="s">
        <v>10</v>
      </c>
      <c r="E60" s="1" t="s">
        <v>29</v>
      </c>
      <c r="F60" s="1" t="s">
        <v>30</v>
      </c>
      <c r="G60" s="29"/>
      <c r="H60" s="29"/>
      <c r="I60" s="28">
        <v>60</v>
      </c>
      <c r="J60" s="28"/>
      <c r="K60" s="9"/>
      <c r="L60" s="18">
        <v>10</v>
      </c>
      <c r="M60" s="9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9"/>
      <c r="AC60" s="1"/>
      <c r="AD60" s="1"/>
      <c r="AE60" s="9"/>
      <c r="AF60" s="1"/>
      <c r="AG60" s="1"/>
      <c r="AH60" s="1"/>
      <c r="AI60" s="1"/>
      <c r="AJ60" s="1"/>
      <c r="AK60" s="1"/>
      <c r="AL60" s="1"/>
      <c r="AM60" s="1"/>
      <c r="AN60" s="1"/>
      <c r="AO60" s="9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9"/>
      <c r="BA60" s="1"/>
      <c r="BB60" s="1"/>
      <c r="BC60" s="1"/>
      <c r="BD60" s="9"/>
      <c r="BE60" s="1"/>
      <c r="BF60" s="9"/>
      <c r="BG60" s="1"/>
      <c r="BH60" s="9"/>
      <c r="BI60" s="1"/>
      <c r="BJ60" s="9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9"/>
      <c r="BW60" s="1">
        <v>50</v>
      </c>
      <c r="BX60" s="1"/>
      <c r="BY60" s="1"/>
      <c r="BZ60" s="1"/>
      <c r="CA60" s="1"/>
      <c r="CB60" s="1"/>
      <c r="CC60" s="1"/>
      <c r="CD60" s="1"/>
      <c r="CE60" s="9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9"/>
      <c r="CV60" s="1"/>
      <c r="CW60" s="1"/>
      <c r="CX60" s="1"/>
      <c r="CY60" s="1"/>
      <c r="CZ60" s="1"/>
      <c r="DA60" s="1"/>
      <c r="DB60" s="6"/>
      <c r="DC60" s="1"/>
      <c r="DD60" s="1"/>
      <c r="DE60" s="1"/>
      <c r="DF60" s="1"/>
      <c r="DG60" s="1"/>
      <c r="DH60" s="1"/>
      <c r="DI60" s="1"/>
      <c r="DJ60" s="1"/>
      <c r="DK60" s="1"/>
    </row>
    <row r="61" spans="1:115" x14ac:dyDescent="0.25">
      <c r="A61" s="61">
        <v>45138</v>
      </c>
      <c r="B61" s="1">
        <v>46</v>
      </c>
      <c r="C61" s="31" t="s">
        <v>5</v>
      </c>
      <c r="D61" s="1" t="s">
        <v>4</v>
      </c>
      <c r="E61" s="1" t="s">
        <v>29</v>
      </c>
      <c r="F61" s="1" t="s">
        <v>3</v>
      </c>
      <c r="G61" s="29"/>
      <c r="H61" s="29"/>
      <c r="I61" s="28">
        <v>14</v>
      </c>
      <c r="J61" s="28"/>
      <c r="K61" s="9"/>
      <c r="L61" s="18">
        <v>2.33</v>
      </c>
      <c r="M61" s="9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9"/>
      <c r="AC61" s="1"/>
      <c r="AD61" s="1"/>
      <c r="AE61" s="9"/>
      <c r="AF61" s="1"/>
      <c r="AG61" s="1"/>
      <c r="AH61" s="1"/>
      <c r="AI61" s="1"/>
      <c r="AJ61" s="1"/>
      <c r="AK61" s="1"/>
      <c r="AL61" s="1"/>
      <c r="AM61" s="1"/>
      <c r="AN61" s="1"/>
      <c r="AO61" s="9"/>
      <c r="AP61" s="1"/>
      <c r="AQ61" s="1"/>
      <c r="AR61" s="1"/>
      <c r="AS61" s="1"/>
      <c r="AT61" s="1">
        <v>11.67</v>
      </c>
      <c r="AU61" s="1"/>
      <c r="AV61" s="1"/>
      <c r="AW61" s="1"/>
      <c r="AX61" s="1"/>
      <c r="AY61" s="1"/>
      <c r="AZ61" s="9"/>
      <c r="BA61" s="1"/>
      <c r="BB61" s="1"/>
      <c r="BC61" s="1"/>
      <c r="BD61" s="9"/>
      <c r="BE61" s="1"/>
      <c r="BF61" s="9"/>
      <c r="BG61" s="1"/>
      <c r="BH61" s="9"/>
      <c r="BI61" s="1"/>
      <c r="BJ61" s="9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9"/>
      <c r="BW61" s="1"/>
      <c r="BX61" s="1"/>
      <c r="BY61" s="1"/>
      <c r="BZ61" s="1"/>
      <c r="CA61" s="1"/>
      <c r="CB61" s="1"/>
      <c r="CC61" s="1"/>
      <c r="CD61" s="1"/>
      <c r="CE61" s="9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9"/>
      <c r="CV61" s="1"/>
      <c r="CW61" s="1"/>
      <c r="CX61" s="1"/>
      <c r="CY61" s="1"/>
      <c r="CZ61" s="1"/>
      <c r="DA61" s="1"/>
      <c r="DB61" s="6"/>
      <c r="DC61" s="1"/>
      <c r="DD61" s="1"/>
      <c r="DE61" s="1"/>
      <c r="DF61" s="1"/>
      <c r="DG61" s="1"/>
      <c r="DH61" s="1"/>
      <c r="DI61" s="1"/>
      <c r="DJ61" s="1"/>
      <c r="DK61" s="1"/>
    </row>
    <row r="62" spans="1:115" x14ac:dyDescent="0.25">
      <c r="A62" s="61">
        <v>45138</v>
      </c>
      <c r="B62" s="1">
        <v>48</v>
      </c>
      <c r="C62" s="30">
        <v>18766</v>
      </c>
      <c r="D62" s="1" t="s">
        <v>10</v>
      </c>
      <c r="E62" s="1" t="s">
        <v>29</v>
      </c>
      <c r="F62" s="1" t="s">
        <v>28</v>
      </c>
      <c r="G62" s="29"/>
      <c r="H62" s="29"/>
      <c r="I62" s="28">
        <v>20.89</v>
      </c>
      <c r="J62" s="28"/>
      <c r="K62" s="9"/>
      <c r="L62" s="18">
        <v>3.48</v>
      </c>
      <c r="M62" s="9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9"/>
      <c r="AC62" s="1"/>
      <c r="AD62" s="1"/>
      <c r="AE62" s="9"/>
      <c r="AF62" s="1"/>
      <c r="AG62" s="1"/>
      <c r="AH62" s="1"/>
      <c r="AI62" s="1"/>
      <c r="AJ62" s="1"/>
      <c r="AK62" s="1"/>
      <c r="AL62" s="1"/>
      <c r="AM62" s="1"/>
      <c r="AN62" s="1"/>
      <c r="AO62" s="9"/>
      <c r="AP62" s="1">
        <v>17.41</v>
      </c>
      <c r="AQ62" s="1"/>
      <c r="AR62" s="1"/>
      <c r="AS62" s="1"/>
      <c r="AT62" s="1"/>
      <c r="AU62" s="1"/>
      <c r="AV62" s="1"/>
      <c r="AW62" s="1"/>
      <c r="AX62" s="1"/>
      <c r="AY62" s="1"/>
      <c r="AZ62" s="9"/>
      <c r="BA62" s="1"/>
      <c r="BB62" s="1"/>
      <c r="BC62" s="1"/>
      <c r="BD62" s="9"/>
      <c r="BE62" s="1"/>
      <c r="BF62" s="9"/>
      <c r="BG62" s="1"/>
      <c r="BH62" s="9"/>
      <c r="BI62" s="1"/>
      <c r="BJ62" s="9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9"/>
      <c r="BW62" s="1"/>
      <c r="BX62" s="1"/>
      <c r="BY62" s="1"/>
      <c r="BZ62" s="1"/>
      <c r="CA62" s="1"/>
      <c r="CB62" s="1"/>
      <c r="CC62" s="1"/>
      <c r="CD62" s="1"/>
      <c r="CE62" s="9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9"/>
      <c r="CV62" s="1"/>
      <c r="CW62" s="1"/>
      <c r="CX62" s="1"/>
      <c r="CY62" s="1"/>
      <c r="CZ62" s="1"/>
      <c r="DA62" s="1"/>
      <c r="DB62" s="6"/>
      <c r="DC62" s="1"/>
      <c r="DD62" s="1"/>
      <c r="DE62" s="1"/>
      <c r="DF62" s="1"/>
      <c r="DG62" s="1"/>
      <c r="DH62" s="1"/>
      <c r="DI62" s="1"/>
      <c r="DJ62" s="1"/>
      <c r="DK62" s="1"/>
    </row>
    <row r="63" spans="1:115" x14ac:dyDescent="0.25">
      <c r="A63" s="133" t="s">
        <v>27</v>
      </c>
      <c r="B63" s="133"/>
      <c r="C63" s="133"/>
      <c r="D63" s="133"/>
      <c r="E63" s="133"/>
      <c r="F63" s="134"/>
      <c r="G63" s="26">
        <f>H63+DD2+DI2+DK11+DK10+DK9+DK8</f>
        <v>177956.35</v>
      </c>
      <c r="H63" s="26">
        <f>H46+J63-I63</f>
        <v>121832.36000000003</v>
      </c>
      <c r="I63" s="60">
        <f>SUM(I47:I62)</f>
        <v>6997.24</v>
      </c>
      <c r="J63" s="24"/>
      <c r="K63" s="9"/>
      <c r="L63" s="21">
        <f>SUM(L47:L62)</f>
        <v>102.91</v>
      </c>
      <c r="M63" s="9"/>
      <c r="N63" s="59">
        <f t="shared" ref="N63:AA63" si="21">SUM(N47:N62)</f>
        <v>0</v>
      </c>
      <c r="O63" s="59">
        <f t="shared" si="21"/>
        <v>0</v>
      </c>
      <c r="P63" s="21">
        <f t="shared" si="21"/>
        <v>0</v>
      </c>
      <c r="Q63" s="21">
        <f t="shared" si="21"/>
        <v>0</v>
      </c>
      <c r="R63" s="21">
        <f t="shared" si="21"/>
        <v>0</v>
      </c>
      <c r="S63" s="21">
        <f t="shared" si="21"/>
        <v>0</v>
      </c>
      <c r="T63" s="21">
        <f t="shared" si="21"/>
        <v>0</v>
      </c>
      <c r="U63" s="21">
        <f t="shared" si="21"/>
        <v>0</v>
      </c>
      <c r="V63" s="21">
        <f t="shared" si="21"/>
        <v>0</v>
      </c>
      <c r="W63" s="21">
        <f t="shared" si="21"/>
        <v>0</v>
      </c>
      <c r="X63" s="21">
        <f t="shared" si="21"/>
        <v>0</v>
      </c>
      <c r="Y63" s="21">
        <f t="shared" si="21"/>
        <v>260.67</v>
      </c>
      <c r="Z63" s="21">
        <f t="shared" si="21"/>
        <v>0</v>
      </c>
      <c r="AA63" s="21">
        <f t="shared" si="21"/>
        <v>0</v>
      </c>
      <c r="AB63" s="9"/>
      <c r="AC63" s="21">
        <f>SUM(AC47:AC62)</f>
        <v>0</v>
      </c>
      <c r="AD63" s="21">
        <f>SUM(AD47:AD62)</f>
        <v>0</v>
      </c>
      <c r="AE63" s="9"/>
      <c r="AF63" s="21">
        <f t="shared" ref="AF63:AN63" si="22">SUM(AF47:AF62)</f>
        <v>837.35</v>
      </c>
      <c r="AG63" s="21">
        <f t="shared" si="22"/>
        <v>0</v>
      </c>
      <c r="AH63" s="59">
        <f t="shared" si="22"/>
        <v>0</v>
      </c>
      <c r="AI63" s="21">
        <f t="shared" si="22"/>
        <v>1875.76</v>
      </c>
      <c r="AJ63" s="21">
        <f t="shared" si="22"/>
        <v>0</v>
      </c>
      <c r="AK63" s="21">
        <f t="shared" si="22"/>
        <v>0</v>
      </c>
      <c r="AL63" s="21">
        <f t="shared" si="22"/>
        <v>0</v>
      </c>
      <c r="AM63" s="21">
        <f t="shared" si="22"/>
        <v>0</v>
      </c>
      <c r="AN63" s="21">
        <f t="shared" si="22"/>
        <v>0</v>
      </c>
      <c r="AO63" s="9"/>
      <c r="AP63" s="21">
        <f t="shared" ref="AP63:AY63" si="23">SUM(AP47:AP62)</f>
        <v>58.34</v>
      </c>
      <c r="AQ63" s="21">
        <f t="shared" si="23"/>
        <v>0</v>
      </c>
      <c r="AR63" s="21">
        <f t="shared" si="23"/>
        <v>71.8</v>
      </c>
      <c r="AS63" s="21">
        <f t="shared" si="23"/>
        <v>0</v>
      </c>
      <c r="AT63" s="21">
        <f t="shared" si="23"/>
        <v>11.67</v>
      </c>
      <c r="AU63" s="21">
        <f t="shared" si="23"/>
        <v>0</v>
      </c>
      <c r="AV63" s="21">
        <f t="shared" si="23"/>
        <v>0</v>
      </c>
      <c r="AW63" s="21">
        <f t="shared" si="23"/>
        <v>0</v>
      </c>
      <c r="AX63" s="21">
        <f t="shared" si="23"/>
        <v>0</v>
      </c>
      <c r="AY63" s="21">
        <f t="shared" si="23"/>
        <v>7</v>
      </c>
      <c r="AZ63" s="9"/>
      <c r="BA63" s="21">
        <f>SUM(BA47:BA62)</f>
        <v>0</v>
      </c>
      <c r="BB63" s="21">
        <f>SUM(BB47:BB62)</f>
        <v>0</v>
      </c>
      <c r="BC63" s="21">
        <f>SUM(BC47:BC62)</f>
        <v>0</v>
      </c>
      <c r="BD63" s="9"/>
      <c r="BE63" s="21">
        <f>SUM(BE47:BE62)</f>
        <v>0</v>
      </c>
      <c r="BF63" s="9"/>
      <c r="BG63" s="21">
        <f>SUM(BG47:BG62)</f>
        <v>0</v>
      </c>
      <c r="BH63" s="9"/>
      <c r="BI63" s="21">
        <f>SUM(BI47:BI62)</f>
        <v>250</v>
      </c>
      <c r="BJ63" s="9"/>
      <c r="BK63" s="21">
        <f t="shared" ref="BK63:BU63" si="24">SUM(BK47:BK62)</f>
        <v>0</v>
      </c>
      <c r="BL63" s="21">
        <f t="shared" si="24"/>
        <v>0</v>
      </c>
      <c r="BM63" s="21">
        <f t="shared" si="24"/>
        <v>0</v>
      </c>
      <c r="BN63" s="21">
        <f t="shared" si="24"/>
        <v>0</v>
      </c>
      <c r="BO63" s="21">
        <f t="shared" si="24"/>
        <v>0</v>
      </c>
      <c r="BP63" s="21">
        <f t="shared" si="24"/>
        <v>0</v>
      </c>
      <c r="BQ63" s="21">
        <f t="shared" si="24"/>
        <v>0</v>
      </c>
      <c r="BR63" s="21">
        <f t="shared" si="24"/>
        <v>0</v>
      </c>
      <c r="BS63" s="21">
        <f t="shared" si="24"/>
        <v>0</v>
      </c>
      <c r="BT63" s="21">
        <f t="shared" si="24"/>
        <v>0</v>
      </c>
      <c r="BU63" s="21">
        <f t="shared" si="24"/>
        <v>0</v>
      </c>
      <c r="BV63" s="9"/>
      <c r="BW63" s="21">
        <f t="shared" ref="BW63:CD63" si="25">SUM(BW47:BW62)</f>
        <v>50</v>
      </c>
      <c r="BX63" s="21">
        <f t="shared" si="25"/>
        <v>0</v>
      </c>
      <c r="BY63" s="21">
        <f t="shared" si="25"/>
        <v>0</v>
      </c>
      <c r="BZ63" s="21">
        <f t="shared" si="25"/>
        <v>0</v>
      </c>
      <c r="CA63" s="21">
        <f t="shared" si="25"/>
        <v>0</v>
      </c>
      <c r="CB63" s="21">
        <f t="shared" si="25"/>
        <v>62.04</v>
      </c>
      <c r="CC63" s="21">
        <f t="shared" si="25"/>
        <v>0</v>
      </c>
      <c r="CD63" s="21">
        <f t="shared" si="25"/>
        <v>0</v>
      </c>
      <c r="CE63" s="9"/>
      <c r="CF63" s="21">
        <f t="shared" ref="CF63:CT63" si="26">SUM(CF47:CF62)</f>
        <v>0</v>
      </c>
      <c r="CG63" s="21">
        <f t="shared" si="26"/>
        <v>0</v>
      </c>
      <c r="CH63" s="21">
        <f t="shared" si="26"/>
        <v>0</v>
      </c>
      <c r="CI63" s="21">
        <f t="shared" si="26"/>
        <v>0</v>
      </c>
      <c r="CJ63" s="21">
        <f t="shared" si="26"/>
        <v>0</v>
      </c>
      <c r="CK63" s="21">
        <f t="shared" si="26"/>
        <v>0</v>
      </c>
      <c r="CL63" s="21">
        <f t="shared" si="26"/>
        <v>0</v>
      </c>
      <c r="CM63" s="21">
        <f t="shared" si="26"/>
        <v>0</v>
      </c>
      <c r="CN63" s="21">
        <f t="shared" si="26"/>
        <v>0</v>
      </c>
      <c r="CO63" s="21">
        <f t="shared" si="26"/>
        <v>0</v>
      </c>
      <c r="CP63" s="21">
        <f t="shared" si="26"/>
        <v>0</v>
      </c>
      <c r="CQ63" s="21">
        <f t="shared" si="26"/>
        <v>0</v>
      </c>
      <c r="CR63" s="21">
        <f t="shared" si="26"/>
        <v>0</v>
      </c>
      <c r="CS63" s="21">
        <f t="shared" si="26"/>
        <v>0</v>
      </c>
      <c r="CT63" s="21">
        <f t="shared" si="26"/>
        <v>0</v>
      </c>
      <c r="CU63" s="9"/>
      <c r="CV63" s="21">
        <f t="shared" ref="CV63:DA63" si="27">SUM(CV47:CV62)</f>
        <v>0</v>
      </c>
      <c r="CW63" s="21">
        <f t="shared" si="27"/>
        <v>0</v>
      </c>
      <c r="CX63" s="21">
        <f t="shared" si="27"/>
        <v>3391.7</v>
      </c>
      <c r="CY63" s="21">
        <f t="shared" si="27"/>
        <v>0</v>
      </c>
      <c r="CZ63" s="21">
        <f t="shared" si="27"/>
        <v>0</v>
      </c>
      <c r="DA63" s="21">
        <f t="shared" si="27"/>
        <v>18</v>
      </c>
      <c r="DB63" s="6"/>
      <c r="DC63" s="1"/>
      <c r="DD63" s="1"/>
      <c r="DE63" s="1"/>
      <c r="DF63" s="1"/>
      <c r="DG63" s="1"/>
      <c r="DH63" s="1"/>
      <c r="DI63" s="1"/>
      <c r="DJ63" s="1"/>
      <c r="DK63" s="1"/>
    </row>
    <row r="64" spans="1:115" x14ac:dyDescent="0.25">
      <c r="A64" s="58">
        <v>45145</v>
      </c>
      <c r="B64" s="57">
        <v>51</v>
      </c>
      <c r="C64" s="56" t="s">
        <v>19</v>
      </c>
      <c r="D64" s="55" t="s">
        <v>10</v>
      </c>
      <c r="E64" s="54"/>
      <c r="F64" s="1" t="s">
        <v>200</v>
      </c>
      <c r="G64" s="20"/>
      <c r="H64" s="20"/>
      <c r="I64" s="53">
        <v>1224</v>
      </c>
      <c r="J64" s="16">
        <v>0</v>
      </c>
      <c r="K64" s="9"/>
      <c r="L64" s="18"/>
      <c r="M64" s="9"/>
      <c r="N64" s="52"/>
      <c r="O64" s="51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9"/>
      <c r="AC64" s="16"/>
      <c r="AD64" s="16"/>
      <c r="AE64" s="9"/>
      <c r="AG64" s="16"/>
      <c r="AH64" s="50">
        <v>1224</v>
      </c>
      <c r="AI64" s="16"/>
      <c r="AJ64" s="16"/>
      <c r="AK64" s="16"/>
      <c r="AL64" s="16"/>
      <c r="AM64" s="16"/>
      <c r="AN64" s="16"/>
      <c r="AO64" s="9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9"/>
      <c r="BA64" s="16"/>
      <c r="BB64" s="16"/>
      <c r="BC64" s="16"/>
      <c r="BD64" s="9"/>
      <c r="BE64" s="16"/>
      <c r="BF64" s="9"/>
      <c r="BG64" s="16"/>
      <c r="BH64" s="9"/>
      <c r="BI64" s="16"/>
      <c r="BJ64" s="9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9"/>
      <c r="BW64" s="16"/>
      <c r="BX64" s="16"/>
      <c r="BY64" s="16"/>
      <c r="BZ64" s="16"/>
      <c r="CA64" s="16"/>
      <c r="CB64" s="16"/>
      <c r="CC64" s="16"/>
      <c r="CD64" s="16"/>
      <c r="CE64" s="9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9"/>
      <c r="CV64" s="16"/>
      <c r="CW64" s="16"/>
      <c r="CX64" s="16"/>
      <c r="CY64" s="16"/>
      <c r="CZ64" s="16"/>
      <c r="DA64" s="16"/>
      <c r="DB64" s="6"/>
      <c r="DC64" s="1"/>
      <c r="DD64" s="1"/>
      <c r="DE64" s="1"/>
      <c r="DF64" s="1"/>
      <c r="DG64" s="1"/>
      <c r="DH64" s="1"/>
      <c r="DI64" s="1"/>
      <c r="DJ64" s="1"/>
      <c r="DK64" s="1"/>
    </row>
    <row r="65" spans="1:115" x14ac:dyDescent="0.25">
      <c r="A65" s="47">
        <v>45145</v>
      </c>
      <c r="B65" s="33">
        <v>52</v>
      </c>
      <c r="C65" s="31" t="s">
        <v>20</v>
      </c>
      <c r="D65" s="44" t="s">
        <v>10</v>
      </c>
      <c r="E65" s="49"/>
      <c r="F65" s="1" t="s">
        <v>200</v>
      </c>
      <c r="G65" s="20"/>
      <c r="H65" s="20"/>
      <c r="I65" s="43">
        <v>989.71</v>
      </c>
      <c r="J65" s="16"/>
      <c r="K65" s="9"/>
      <c r="L65" s="18"/>
      <c r="M65" s="9"/>
      <c r="N65" s="17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9"/>
      <c r="AC65" s="16"/>
      <c r="AD65" s="16"/>
      <c r="AE65" s="9"/>
      <c r="AF65" s="48">
        <v>989.71</v>
      </c>
      <c r="AG65" s="16"/>
      <c r="AH65" s="16"/>
      <c r="AI65" s="16"/>
      <c r="AJ65" s="16"/>
      <c r="AK65" s="16"/>
      <c r="AL65" s="16"/>
      <c r="AM65" s="16"/>
      <c r="AN65" s="16"/>
      <c r="AO65" s="9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9"/>
      <c r="BA65" s="16"/>
      <c r="BB65" s="16"/>
      <c r="BC65" s="16"/>
      <c r="BD65" s="9"/>
      <c r="BE65" s="16"/>
      <c r="BF65" s="9"/>
      <c r="BG65" s="16"/>
      <c r="BH65" s="9"/>
      <c r="BI65" s="16"/>
      <c r="BJ65" s="9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9"/>
      <c r="BW65" s="16"/>
      <c r="BX65" s="16"/>
      <c r="BY65" s="16"/>
      <c r="BZ65" s="16"/>
      <c r="CA65" s="16"/>
      <c r="CB65" s="16"/>
      <c r="CC65" s="16"/>
      <c r="CD65" s="16"/>
      <c r="CE65" s="9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9"/>
      <c r="CV65" s="16"/>
      <c r="CW65" s="16"/>
      <c r="CX65" s="16"/>
      <c r="CY65" s="16"/>
      <c r="CZ65" s="16"/>
      <c r="DA65" s="16"/>
      <c r="DB65" s="6"/>
      <c r="DC65" s="1"/>
      <c r="DD65" s="1"/>
      <c r="DE65" s="1"/>
      <c r="DF65" s="1"/>
      <c r="DG65" s="1"/>
      <c r="DH65" s="1"/>
      <c r="DI65" s="1"/>
      <c r="DJ65" s="1"/>
      <c r="DK65" s="1"/>
    </row>
    <row r="66" spans="1:115" x14ac:dyDescent="0.25">
      <c r="A66" s="47">
        <v>45145</v>
      </c>
      <c r="B66" s="33">
        <v>53</v>
      </c>
      <c r="C66" s="46" t="s">
        <v>21</v>
      </c>
      <c r="D66" s="30" t="s">
        <v>10</v>
      </c>
      <c r="E66" s="3"/>
      <c r="F66" s="1" t="s">
        <v>201</v>
      </c>
      <c r="G66" s="20"/>
      <c r="H66" s="20"/>
      <c r="I66" s="43">
        <v>22.5</v>
      </c>
      <c r="J66" s="16"/>
      <c r="K66" s="9"/>
      <c r="L66" s="18"/>
      <c r="M66" s="9"/>
      <c r="N66" s="17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9"/>
      <c r="AC66" s="16"/>
      <c r="AD66" s="16"/>
      <c r="AE66" s="9"/>
      <c r="AF66" s="16"/>
      <c r="AG66" s="16"/>
      <c r="AH66" s="16"/>
      <c r="AI66" s="16"/>
      <c r="AJ66" s="16"/>
      <c r="AK66" s="16"/>
      <c r="AL66" s="16"/>
      <c r="AM66" s="16"/>
      <c r="AN66" s="16"/>
      <c r="AO66" s="9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9"/>
      <c r="BA66" s="16"/>
      <c r="BB66" s="16"/>
      <c r="BC66" s="16"/>
      <c r="BD66" s="9"/>
      <c r="BE66" s="16"/>
      <c r="BF66" s="9"/>
      <c r="BG66" s="16"/>
      <c r="BH66" s="9"/>
      <c r="BI66" s="16"/>
      <c r="BJ66" s="9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9"/>
      <c r="BW66" s="16"/>
      <c r="BX66" s="16"/>
      <c r="BY66" s="16"/>
      <c r="BZ66" s="16"/>
      <c r="CA66" s="16"/>
      <c r="CB66" s="16"/>
      <c r="CC66" s="16"/>
      <c r="CD66" s="16"/>
      <c r="CE66" s="9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9"/>
      <c r="CV66" s="16"/>
      <c r="CW66" s="16"/>
      <c r="CX66" s="16"/>
      <c r="CY66" s="16"/>
      <c r="CZ66" s="16"/>
      <c r="DA66" s="16">
        <v>22.5</v>
      </c>
      <c r="DB66" s="6"/>
      <c r="DC66" s="1"/>
      <c r="DD66" s="1"/>
      <c r="DE66" s="1"/>
      <c r="DF66" s="1"/>
      <c r="DG66" s="1"/>
      <c r="DH66" s="1"/>
      <c r="DI66" s="1"/>
      <c r="DJ66" s="1"/>
      <c r="DK66" s="1"/>
    </row>
    <row r="67" spans="1:115" x14ac:dyDescent="0.25">
      <c r="A67" s="32">
        <v>45153</v>
      </c>
      <c r="B67" s="33">
        <v>55</v>
      </c>
      <c r="C67" s="31" t="s">
        <v>18</v>
      </c>
      <c r="D67" s="1" t="s">
        <v>17</v>
      </c>
      <c r="E67" s="1"/>
      <c r="F67" s="1" t="s">
        <v>16</v>
      </c>
      <c r="G67" s="29"/>
      <c r="H67" s="29"/>
      <c r="I67" s="28">
        <v>312.8</v>
      </c>
      <c r="J67" s="28"/>
      <c r="K67" s="9"/>
      <c r="L67" s="18">
        <v>52.13</v>
      </c>
      <c r="M67" s="9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260.67</v>
      </c>
      <c r="Z67" s="16"/>
      <c r="AA67" s="16"/>
      <c r="AB67" s="9"/>
      <c r="AC67" s="16"/>
      <c r="AD67" s="16"/>
      <c r="AE67" s="9"/>
      <c r="AF67" s="16"/>
      <c r="AG67" s="16"/>
      <c r="AH67" s="16"/>
      <c r="AI67" s="16"/>
      <c r="AJ67" s="16"/>
      <c r="AK67" s="16"/>
      <c r="AL67" s="16"/>
      <c r="AM67" s="16"/>
      <c r="AN67" s="16"/>
      <c r="AO67" s="9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9"/>
      <c r="BA67" s="16"/>
      <c r="BB67" s="16"/>
      <c r="BC67" s="16"/>
      <c r="BD67" s="9"/>
      <c r="BE67" s="16"/>
      <c r="BF67" s="9"/>
      <c r="BG67" s="16"/>
      <c r="BH67" s="9"/>
      <c r="BI67" s="16"/>
      <c r="BJ67" s="9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9"/>
      <c r="BW67" s="16"/>
      <c r="BX67" s="16"/>
      <c r="BY67" s="16"/>
      <c r="BZ67" s="16"/>
      <c r="CA67" s="16"/>
      <c r="CB67" s="16"/>
      <c r="CC67" s="16"/>
      <c r="CD67" s="16"/>
      <c r="CE67" s="9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9"/>
      <c r="CV67" s="16"/>
      <c r="CW67" s="16"/>
      <c r="CX67" s="16"/>
      <c r="CY67" s="16"/>
      <c r="CZ67" s="16"/>
      <c r="DA67" s="16"/>
      <c r="DB67" s="6"/>
      <c r="DC67" s="1"/>
      <c r="DD67" s="1"/>
      <c r="DE67" s="1"/>
      <c r="DF67" s="1"/>
      <c r="DG67" s="1"/>
      <c r="DH67" s="1"/>
      <c r="DI67" s="1"/>
      <c r="DJ67" s="1"/>
      <c r="DK67" s="1"/>
    </row>
    <row r="68" spans="1:115" x14ac:dyDescent="0.25">
      <c r="A68" s="32">
        <v>45153</v>
      </c>
      <c r="B68" s="33">
        <v>56</v>
      </c>
      <c r="C68" s="31" t="s">
        <v>14</v>
      </c>
      <c r="D68" s="1" t="s">
        <v>13</v>
      </c>
      <c r="E68" s="1"/>
      <c r="F68" s="1" t="s">
        <v>15</v>
      </c>
      <c r="G68" s="29"/>
      <c r="H68" s="29"/>
      <c r="I68" s="28">
        <v>64.8</v>
      </c>
      <c r="J68" s="28"/>
      <c r="K68" s="9"/>
      <c r="L68" s="18">
        <v>10.8</v>
      </c>
      <c r="M68" s="9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9"/>
      <c r="AC68" s="1"/>
      <c r="AD68" s="1"/>
      <c r="AE68" s="9"/>
      <c r="AF68" s="1"/>
      <c r="AG68" s="1"/>
      <c r="AH68" s="1"/>
      <c r="AI68" s="1"/>
      <c r="AJ68" s="1"/>
      <c r="AK68" s="1"/>
      <c r="AL68" s="1"/>
      <c r="AM68" s="1"/>
      <c r="AN68" s="1"/>
      <c r="AO68" s="9"/>
      <c r="AP68" s="1"/>
      <c r="AQ68" s="1"/>
      <c r="AR68" s="1">
        <v>54</v>
      </c>
      <c r="AS68" s="16"/>
      <c r="AT68" s="16"/>
      <c r="AU68" s="16"/>
      <c r="AV68" s="16"/>
      <c r="AW68" s="16"/>
      <c r="AX68" s="16"/>
      <c r="AY68" s="16"/>
      <c r="AZ68" s="9"/>
      <c r="BA68" s="16"/>
      <c r="BB68" s="16"/>
      <c r="BC68" s="16"/>
      <c r="BD68" s="9"/>
      <c r="BE68" s="16"/>
      <c r="BF68" s="9"/>
      <c r="BG68" s="16"/>
      <c r="BH68" s="9"/>
      <c r="BI68" s="16"/>
      <c r="BJ68" s="9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9"/>
      <c r="BW68" s="16"/>
      <c r="BX68" s="16"/>
      <c r="BY68" s="16"/>
      <c r="BZ68" s="16"/>
      <c r="CA68" s="16"/>
      <c r="CB68" s="16"/>
      <c r="CC68" s="16"/>
      <c r="CD68" s="16"/>
      <c r="CE68" s="9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9"/>
      <c r="CV68" s="16"/>
      <c r="CW68" s="16"/>
      <c r="CX68" s="16"/>
      <c r="CY68" s="16"/>
      <c r="CZ68" s="16"/>
      <c r="DA68" s="16"/>
      <c r="DB68" s="6"/>
      <c r="DC68" s="1"/>
      <c r="DD68" s="1"/>
      <c r="DE68" s="1"/>
      <c r="DF68" s="1"/>
      <c r="DG68" s="1"/>
      <c r="DH68" s="1"/>
      <c r="DI68" s="1"/>
      <c r="DJ68" s="1"/>
      <c r="DK68" s="1"/>
    </row>
    <row r="69" spans="1:115" x14ac:dyDescent="0.25">
      <c r="A69" s="32">
        <v>45154</v>
      </c>
      <c r="B69" s="33">
        <v>57</v>
      </c>
      <c r="C69" s="31" t="s">
        <v>14</v>
      </c>
      <c r="D69" s="1" t="s">
        <v>13</v>
      </c>
      <c r="E69" s="1"/>
      <c r="F69" s="1" t="s">
        <v>12</v>
      </c>
      <c r="G69" s="29"/>
      <c r="H69" s="29"/>
      <c r="I69" s="28">
        <v>11.28</v>
      </c>
      <c r="J69" s="28"/>
      <c r="K69" s="9"/>
      <c r="L69" s="18">
        <v>1.88</v>
      </c>
      <c r="M69" s="9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9"/>
      <c r="AC69" s="1"/>
      <c r="AD69" s="1"/>
      <c r="AE69" s="9"/>
      <c r="AF69" s="1"/>
      <c r="AG69" s="1"/>
      <c r="AH69" s="1"/>
      <c r="AI69" s="1"/>
      <c r="AJ69" s="1"/>
      <c r="AK69" s="1"/>
      <c r="AL69" s="1"/>
      <c r="AM69" s="1"/>
      <c r="AN69" s="1"/>
      <c r="AO69" s="9"/>
      <c r="AP69" s="1"/>
      <c r="AQ69" s="1"/>
      <c r="AR69" s="1">
        <v>9.4</v>
      </c>
      <c r="AS69" s="16"/>
      <c r="AT69" s="16"/>
      <c r="AU69" s="16"/>
      <c r="AV69" s="16"/>
      <c r="AW69" s="16"/>
      <c r="AX69" s="16"/>
      <c r="AY69" s="16"/>
      <c r="AZ69" s="9"/>
      <c r="BA69" s="16"/>
      <c r="BB69" s="16"/>
      <c r="BC69" s="16"/>
      <c r="BD69" s="9"/>
      <c r="BE69" s="16"/>
      <c r="BF69" s="9"/>
      <c r="BG69" s="16"/>
      <c r="BH69" s="9"/>
      <c r="BI69" s="16"/>
      <c r="BJ69" s="9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9"/>
      <c r="BW69" s="16"/>
      <c r="BX69" s="16"/>
      <c r="BY69" s="16"/>
      <c r="BZ69" s="16"/>
      <c r="CA69" s="16"/>
      <c r="CB69" s="16"/>
      <c r="CC69" s="16"/>
      <c r="CD69" s="16"/>
      <c r="CE69" s="9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9"/>
      <c r="CV69" s="16"/>
      <c r="CW69" s="16"/>
      <c r="CX69" s="16"/>
      <c r="CY69" s="16"/>
      <c r="CZ69" s="16"/>
      <c r="DA69" s="16"/>
      <c r="DB69" s="6"/>
      <c r="DC69" s="1"/>
      <c r="DD69" s="1"/>
      <c r="DE69" s="1"/>
      <c r="DF69" s="1"/>
      <c r="DG69" s="1"/>
      <c r="DH69" s="1"/>
      <c r="DI69" s="1"/>
      <c r="DJ69" s="1"/>
      <c r="DK69" s="1"/>
    </row>
    <row r="70" spans="1:115" x14ac:dyDescent="0.25">
      <c r="A70" s="32">
        <v>45167</v>
      </c>
      <c r="B70" s="33">
        <v>63</v>
      </c>
      <c r="C70" s="31" t="s">
        <v>8</v>
      </c>
      <c r="D70" s="1" t="s">
        <v>7</v>
      </c>
      <c r="E70" s="1"/>
      <c r="F70" s="1" t="s">
        <v>6</v>
      </c>
      <c r="G70" s="29"/>
      <c r="H70" s="29"/>
      <c r="I70" s="28">
        <v>7</v>
      </c>
      <c r="J70" s="27"/>
      <c r="K70" s="9"/>
      <c r="L70" s="18"/>
      <c r="M70" s="9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9"/>
      <c r="AC70" s="1"/>
      <c r="AD70" s="1"/>
      <c r="AE70" s="9"/>
      <c r="AF70" s="1"/>
      <c r="AG70" s="1"/>
      <c r="AH70" s="1"/>
      <c r="AI70" s="1"/>
      <c r="AJ70" s="1"/>
      <c r="AK70" s="1"/>
      <c r="AL70" s="1"/>
      <c r="AM70" s="1"/>
      <c r="AN70" s="1"/>
      <c r="AO70" s="9"/>
      <c r="AP70" s="1"/>
      <c r="AQ70" s="1"/>
      <c r="AR70" s="1"/>
      <c r="AS70" s="16"/>
      <c r="AT70" s="16"/>
      <c r="AU70" s="16"/>
      <c r="AV70" s="16"/>
      <c r="AW70" s="16"/>
      <c r="AX70" s="16"/>
      <c r="AY70" s="16">
        <v>7</v>
      </c>
      <c r="AZ70" s="9"/>
      <c r="BA70" s="16"/>
      <c r="BB70" s="16"/>
      <c r="BC70" s="16"/>
      <c r="BD70" s="9"/>
      <c r="BE70" s="16"/>
      <c r="BF70" s="9"/>
      <c r="BG70" s="16"/>
      <c r="BH70" s="9"/>
      <c r="BI70" s="16"/>
      <c r="BJ70" s="9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9"/>
      <c r="BW70" s="16"/>
      <c r="BX70" s="16"/>
      <c r="BY70" s="16"/>
      <c r="BZ70" s="16"/>
      <c r="CA70" s="16"/>
      <c r="CB70" s="16"/>
      <c r="CC70" s="16"/>
      <c r="CD70" s="16"/>
      <c r="CE70" s="9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9"/>
      <c r="CV70" s="16"/>
      <c r="CW70" s="16"/>
      <c r="CX70" s="16"/>
      <c r="CY70" s="16"/>
      <c r="CZ70" s="16"/>
      <c r="DA70" s="16"/>
      <c r="DB70" s="6"/>
      <c r="DC70" s="1"/>
      <c r="DD70" s="1"/>
      <c r="DE70" s="1"/>
      <c r="DF70" s="1"/>
      <c r="DG70" s="1"/>
      <c r="DH70" s="1"/>
      <c r="DI70" s="1"/>
      <c r="DJ70" s="1"/>
      <c r="DK70" s="1"/>
    </row>
    <row r="71" spans="1:115" x14ac:dyDescent="0.25">
      <c r="A71" s="32">
        <v>45169</v>
      </c>
      <c r="B71" s="33">
        <v>64</v>
      </c>
      <c r="C71" s="31" t="s">
        <v>5</v>
      </c>
      <c r="D71" s="30" t="s">
        <v>4</v>
      </c>
      <c r="E71" s="1"/>
      <c r="F71" s="1" t="s">
        <v>3</v>
      </c>
      <c r="G71" s="29"/>
      <c r="H71" s="29"/>
      <c r="I71" s="28">
        <v>14</v>
      </c>
      <c r="J71" s="27"/>
      <c r="K71" s="9"/>
      <c r="L71" s="18">
        <v>2.33</v>
      </c>
      <c r="M71" s="9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9"/>
      <c r="AC71" s="1"/>
      <c r="AD71" s="1"/>
      <c r="AE71" s="9"/>
      <c r="AF71" s="1"/>
      <c r="AG71" s="1"/>
      <c r="AH71" s="1"/>
      <c r="AI71" s="1"/>
      <c r="AJ71" s="1"/>
      <c r="AK71" s="1"/>
      <c r="AL71" s="1"/>
      <c r="AM71" s="1"/>
      <c r="AN71" s="1"/>
      <c r="AO71" s="9"/>
      <c r="AP71" s="1"/>
      <c r="AQ71" s="1"/>
      <c r="AR71" s="1"/>
      <c r="AS71" s="1"/>
      <c r="AT71" s="1">
        <v>11.67</v>
      </c>
      <c r="AU71" s="16"/>
      <c r="AV71" s="16"/>
      <c r="AW71" s="16"/>
      <c r="AX71" s="16"/>
      <c r="AY71" s="16"/>
      <c r="AZ71" s="9"/>
      <c r="BA71" s="16"/>
      <c r="BB71" s="16"/>
      <c r="BC71" s="16"/>
      <c r="BD71" s="9"/>
      <c r="BE71" s="16"/>
      <c r="BF71" s="9"/>
      <c r="BG71" s="16"/>
      <c r="BH71" s="9"/>
      <c r="BI71" s="16"/>
      <c r="BJ71" s="9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9"/>
      <c r="BW71" s="16"/>
      <c r="BX71" s="16"/>
      <c r="BY71" s="16"/>
      <c r="BZ71" s="16"/>
      <c r="CA71" s="16"/>
      <c r="CB71" s="16"/>
      <c r="CC71" s="16"/>
      <c r="CD71" s="16"/>
      <c r="CE71" s="9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9"/>
      <c r="CV71" s="16"/>
      <c r="CW71" s="16"/>
      <c r="CX71" s="16"/>
      <c r="CY71" s="16"/>
      <c r="CZ71" s="16"/>
      <c r="DA71" s="16"/>
      <c r="DB71" s="6"/>
      <c r="DC71" s="1"/>
      <c r="DD71" s="1"/>
      <c r="DE71" s="1"/>
      <c r="DF71" s="1"/>
      <c r="DG71" s="1"/>
      <c r="DH71" s="1"/>
      <c r="DI71" s="1"/>
      <c r="DJ71" s="1"/>
      <c r="DK71" s="1"/>
    </row>
    <row r="72" spans="1:115" x14ac:dyDescent="0.25">
      <c r="A72" s="131" t="s">
        <v>26</v>
      </c>
      <c r="B72" s="131"/>
      <c r="C72" s="131"/>
      <c r="D72" s="131"/>
      <c r="E72" s="131"/>
      <c r="F72" s="132"/>
      <c r="G72" s="26">
        <f>H72+DD2+DI2+DK11+DK10+DK9+DK8+DK7</f>
        <v>175347.93000000002</v>
      </c>
      <c r="H72" s="26">
        <f>H63+J72-I72</f>
        <v>119186.27000000003</v>
      </c>
      <c r="I72" s="25">
        <f>SUM(I64:I71)</f>
        <v>2646.0900000000006</v>
      </c>
      <c r="J72" s="24">
        <f>SUM(J64:J71)</f>
        <v>0</v>
      </c>
      <c r="K72" s="9"/>
      <c r="L72" s="21">
        <f>SUM(L64:L71)</f>
        <v>67.14</v>
      </c>
      <c r="M72" s="9"/>
      <c r="N72" s="23">
        <f t="shared" ref="N72:AA72" si="28">SUM(N64:N71)</f>
        <v>0</v>
      </c>
      <c r="O72" s="21">
        <f t="shared" si="28"/>
        <v>0</v>
      </c>
      <c r="P72" s="21">
        <f t="shared" si="28"/>
        <v>0</v>
      </c>
      <c r="Q72" s="21">
        <f t="shared" si="28"/>
        <v>0</v>
      </c>
      <c r="R72" s="21">
        <f t="shared" si="28"/>
        <v>0</v>
      </c>
      <c r="S72" s="21">
        <f t="shared" si="28"/>
        <v>0</v>
      </c>
      <c r="T72" s="21">
        <f t="shared" si="28"/>
        <v>0</v>
      </c>
      <c r="U72" s="21">
        <f t="shared" si="28"/>
        <v>0</v>
      </c>
      <c r="V72" s="21">
        <f t="shared" si="28"/>
        <v>0</v>
      </c>
      <c r="W72" s="21">
        <f t="shared" si="28"/>
        <v>0</v>
      </c>
      <c r="X72" s="21">
        <f t="shared" si="28"/>
        <v>0</v>
      </c>
      <c r="Y72" s="21">
        <f t="shared" si="28"/>
        <v>260.67</v>
      </c>
      <c r="Z72" s="21">
        <f t="shared" si="28"/>
        <v>0</v>
      </c>
      <c r="AA72" s="21">
        <f t="shared" si="28"/>
        <v>0</v>
      </c>
      <c r="AB72" s="9"/>
      <c r="AC72" s="21">
        <f>SUM(AC64:AC71)</f>
        <v>0</v>
      </c>
      <c r="AD72" s="21">
        <f>SUM(AD64:AD71)</f>
        <v>0</v>
      </c>
      <c r="AE72" s="9"/>
      <c r="AF72" s="21">
        <f t="shared" ref="AF72:AN72" si="29">SUM(AF64:AF71)</f>
        <v>989.71</v>
      </c>
      <c r="AG72" s="21">
        <f t="shared" si="29"/>
        <v>0</v>
      </c>
      <c r="AH72" s="22">
        <f t="shared" si="29"/>
        <v>1224</v>
      </c>
      <c r="AI72" s="21">
        <f t="shared" si="29"/>
        <v>0</v>
      </c>
      <c r="AJ72" s="21">
        <f t="shared" si="29"/>
        <v>0</v>
      </c>
      <c r="AK72" s="21">
        <f t="shared" si="29"/>
        <v>0</v>
      </c>
      <c r="AL72" s="21">
        <f t="shared" si="29"/>
        <v>0</v>
      </c>
      <c r="AM72" s="21">
        <f t="shared" si="29"/>
        <v>0</v>
      </c>
      <c r="AN72" s="21">
        <f t="shared" si="29"/>
        <v>0</v>
      </c>
      <c r="AO72" s="9"/>
      <c r="AP72" s="21">
        <f t="shared" ref="AP72:AY72" si="30">SUM(AP64:AP71)</f>
        <v>0</v>
      </c>
      <c r="AQ72" s="21">
        <f t="shared" si="30"/>
        <v>0</v>
      </c>
      <c r="AR72" s="21">
        <f t="shared" si="30"/>
        <v>63.4</v>
      </c>
      <c r="AS72" s="21">
        <f t="shared" si="30"/>
        <v>0</v>
      </c>
      <c r="AT72" s="21">
        <f t="shared" si="30"/>
        <v>11.67</v>
      </c>
      <c r="AU72" s="21">
        <f t="shared" si="30"/>
        <v>0</v>
      </c>
      <c r="AV72" s="21">
        <f t="shared" si="30"/>
        <v>0</v>
      </c>
      <c r="AW72" s="21">
        <f t="shared" si="30"/>
        <v>0</v>
      </c>
      <c r="AX72" s="21">
        <f t="shared" si="30"/>
        <v>0</v>
      </c>
      <c r="AY72" s="21">
        <f t="shared" si="30"/>
        <v>7</v>
      </c>
      <c r="AZ72" s="9"/>
      <c r="BA72" s="21">
        <f>SUM(BA64:BA71)</f>
        <v>0</v>
      </c>
      <c r="BB72" s="21">
        <f>SUM(BB64:BB71)</f>
        <v>0</v>
      </c>
      <c r="BC72" s="21">
        <f>SUM(BC64:BC71)</f>
        <v>0</v>
      </c>
      <c r="BD72" s="9"/>
      <c r="BE72" s="21">
        <f>SUM(BE64:BE71)</f>
        <v>0</v>
      </c>
      <c r="BF72" s="9"/>
      <c r="BG72" s="21">
        <f>SUM(BG64:BG71)</f>
        <v>0</v>
      </c>
      <c r="BH72" s="9"/>
      <c r="BI72" s="21">
        <f>SUM(BI64:BI71)</f>
        <v>0</v>
      </c>
      <c r="BJ72" s="9"/>
      <c r="BK72" s="21">
        <f t="shared" ref="BK72:BU72" si="31">SUM(BK64:BK71)</f>
        <v>0</v>
      </c>
      <c r="BL72" s="21">
        <f t="shared" si="31"/>
        <v>0</v>
      </c>
      <c r="BM72" s="21">
        <f t="shared" si="31"/>
        <v>0</v>
      </c>
      <c r="BN72" s="21">
        <f t="shared" si="31"/>
        <v>0</v>
      </c>
      <c r="BO72" s="21">
        <f t="shared" si="31"/>
        <v>0</v>
      </c>
      <c r="BP72" s="21">
        <f t="shared" si="31"/>
        <v>0</v>
      </c>
      <c r="BQ72" s="21">
        <f t="shared" si="31"/>
        <v>0</v>
      </c>
      <c r="BR72" s="21">
        <f t="shared" si="31"/>
        <v>0</v>
      </c>
      <c r="BS72" s="21">
        <f t="shared" si="31"/>
        <v>0</v>
      </c>
      <c r="BT72" s="21">
        <f t="shared" si="31"/>
        <v>0</v>
      </c>
      <c r="BU72" s="21">
        <f t="shared" si="31"/>
        <v>0</v>
      </c>
      <c r="BV72" s="9"/>
      <c r="BW72" s="21">
        <f t="shared" ref="BW72:CD72" si="32">SUM(BW64:BW71)</f>
        <v>0</v>
      </c>
      <c r="BX72" s="21">
        <f t="shared" si="32"/>
        <v>0</v>
      </c>
      <c r="BY72" s="21">
        <f t="shared" si="32"/>
        <v>0</v>
      </c>
      <c r="BZ72" s="21">
        <f t="shared" si="32"/>
        <v>0</v>
      </c>
      <c r="CA72" s="21">
        <f t="shared" si="32"/>
        <v>0</v>
      </c>
      <c r="CB72" s="21">
        <f t="shared" si="32"/>
        <v>0</v>
      </c>
      <c r="CC72" s="21">
        <f t="shared" si="32"/>
        <v>0</v>
      </c>
      <c r="CD72" s="21">
        <f t="shared" si="32"/>
        <v>0</v>
      </c>
      <c r="CE72" s="9"/>
      <c r="CF72" s="21">
        <f t="shared" ref="CF72:CT72" si="33">SUM(CF64:CF71)</f>
        <v>0</v>
      </c>
      <c r="CG72" s="21">
        <f t="shared" si="33"/>
        <v>0</v>
      </c>
      <c r="CH72" s="21">
        <f t="shared" si="33"/>
        <v>0</v>
      </c>
      <c r="CI72" s="21">
        <f t="shared" si="33"/>
        <v>0</v>
      </c>
      <c r="CJ72" s="21">
        <f t="shared" si="33"/>
        <v>0</v>
      </c>
      <c r="CK72" s="21">
        <f t="shared" si="33"/>
        <v>0</v>
      </c>
      <c r="CL72" s="21">
        <f t="shared" si="33"/>
        <v>0</v>
      </c>
      <c r="CM72" s="21">
        <f t="shared" si="33"/>
        <v>0</v>
      </c>
      <c r="CN72" s="21">
        <f t="shared" si="33"/>
        <v>0</v>
      </c>
      <c r="CO72" s="21">
        <f t="shared" si="33"/>
        <v>0</v>
      </c>
      <c r="CP72" s="21">
        <f t="shared" si="33"/>
        <v>0</v>
      </c>
      <c r="CQ72" s="21">
        <f t="shared" si="33"/>
        <v>0</v>
      </c>
      <c r="CR72" s="21">
        <f t="shared" si="33"/>
        <v>0</v>
      </c>
      <c r="CS72" s="21">
        <f t="shared" si="33"/>
        <v>0</v>
      </c>
      <c r="CT72" s="21">
        <f t="shared" si="33"/>
        <v>0</v>
      </c>
      <c r="CU72" s="9"/>
      <c r="CV72" s="21">
        <f t="shared" ref="CV72:DA72" si="34">SUM(CV64:CV71)</f>
        <v>0</v>
      </c>
      <c r="CW72" s="21">
        <f t="shared" si="34"/>
        <v>0</v>
      </c>
      <c r="CX72" s="21">
        <f t="shared" si="34"/>
        <v>0</v>
      </c>
      <c r="CY72" s="21">
        <f t="shared" si="34"/>
        <v>0</v>
      </c>
      <c r="CZ72" s="21">
        <f t="shared" si="34"/>
        <v>0</v>
      </c>
      <c r="DA72" s="21">
        <f t="shared" si="34"/>
        <v>22.5</v>
      </c>
      <c r="DB72" s="6"/>
      <c r="DC72" s="1"/>
      <c r="DD72" s="1"/>
      <c r="DE72" s="1"/>
      <c r="DF72" s="1"/>
      <c r="DG72" s="1"/>
      <c r="DH72" s="1"/>
      <c r="DI72" s="1"/>
      <c r="DJ72" s="1"/>
      <c r="DK72" s="1"/>
    </row>
    <row r="73" spans="1:115" x14ac:dyDescent="0.25">
      <c r="A73" s="32">
        <v>45170</v>
      </c>
      <c r="B73" s="45">
        <v>58</v>
      </c>
      <c r="C73" s="41">
        <v>18795</v>
      </c>
      <c r="D73" s="30" t="s">
        <v>10</v>
      </c>
      <c r="E73" s="3"/>
      <c r="F73" s="30" t="s">
        <v>23</v>
      </c>
      <c r="G73" s="20"/>
      <c r="H73" s="20"/>
      <c r="I73" s="28">
        <v>4.2699999999999996</v>
      </c>
      <c r="J73" s="17">
        <v>0</v>
      </c>
      <c r="K73" s="9"/>
      <c r="L73" s="18">
        <v>0.71</v>
      </c>
      <c r="M73" s="9"/>
      <c r="N73" s="17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9"/>
      <c r="AC73" s="16"/>
      <c r="AD73" s="16"/>
      <c r="AE73" s="9"/>
      <c r="AF73" s="16"/>
      <c r="AG73" s="16"/>
      <c r="AH73" s="16"/>
      <c r="AI73" s="16"/>
      <c r="AJ73" s="16"/>
      <c r="AK73" s="16"/>
      <c r="AL73" s="16"/>
      <c r="AM73" s="16"/>
      <c r="AN73" s="16"/>
      <c r="AO73" s="9"/>
      <c r="AP73" s="16">
        <v>3.56</v>
      </c>
      <c r="AQ73" s="16"/>
      <c r="AR73" s="16"/>
      <c r="AS73" s="16"/>
      <c r="AT73" s="16"/>
      <c r="AU73" s="16"/>
      <c r="AV73" s="16"/>
      <c r="AW73" s="16"/>
      <c r="AX73" s="16"/>
      <c r="AY73" s="16"/>
      <c r="AZ73" s="9"/>
      <c r="BA73" s="16"/>
      <c r="BB73" s="16"/>
      <c r="BC73" s="16"/>
      <c r="BD73" s="9"/>
      <c r="BE73" s="16"/>
      <c r="BF73" s="9"/>
      <c r="BG73" s="16"/>
      <c r="BH73" s="9"/>
      <c r="BI73" s="16"/>
      <c r="BJ73" s="9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9"/>
      <c r="BW73" s="16"/>
      <c r="BX73" s="16"/>
      <c r="BY73" s="16"/>
      <c r="BZ73" s="16"/>
      <c r="CA73" s="16"/>
      <c r="CB73" s="16"/>
      <c r="CC73" s="16"/>
      <c r="CD73" s="16"/>
      <c r="CE73" s="9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9"/>
      <c r="CV73" s="16"/>
      <c r="CW73" s="16"/>
      <c r="CX73" s="16"/>
      <c r="CY73" s="16"/>
      <c r="CZ73" s="16"/>
      <c r="DA73" s="16"/>
      <c r="DB73" s="6"/>
      <c r="DC73" s="1"/>
      <c r="DD73" s="1"/>
      <c r="DE73" s="1"/>
      <c r="DF73" s="1"/>
      <c r="DG73" s="1"/>
      <c r="DH73" s="1"/>
      <c r="DI73" s="1"/>
      <c r="DJ73" s="1"/>
      <c r="DK73" s="1"/>
    </row>
    <row r="74" spans="1:115" x14ac:dyDescent="0.25">
      <c r="A74" s="32">
        <v>45170</v>
      </c>
      <c r="B74" s="33">
        <v>59</v>
      </c>
      <c r="C74" s="30">
        <v>18800</v>
      </c>
      <c r="D74" s="30" t="s">
        <v>10</v>
      </c>
      <c r="E74" s="3"/>
      <c r="F74" s="30" t="s">
        <v>25</v>
      </c>
      <c r="G74" s="20"/>
      <c r="H74" s="20"/>
      <c r="I74" s="28">
        <v>70</v>
      </c>
      <c r="J74" s="17"/>
      <c r="K74" s="9"/>
      <c r="L74" s="18"/>
      <c r="M74" s="9"/>
      <c r="N74" s="17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9"/>
      <c r="AC74" s="16"/>
      <c r="AD74" s="16"/>
      <c r="AE74" s="9"/>
      <c r="AF74" s="16"/>
      <c r="AG74" s="16"/>
      <c r="AH74" s="16"/>
      <c r="AI74" s="16"/>
      <c r="AJ74" s="16"/>
      <c r="AK74" s="16"/>
      <c r="AL74" s="16"/>
      <c r="AM74" s="16"/>
      <c r="AN74" s="16"/>
      <c r="AO74" s="9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9"/>
      <c r="BA74" s="16"/>
      <c r="BB74" s="16"/>
      <c r="BC74" s="16"/>
      <c r="BD74" s="9"/>
      <c r="BE74" s="16"/>
      <c r="BF74" s="9"/>
      <c r="BG74" s="16"/>
      <c r="BH74" s="9"/>
      <c r="BI74" s="16"/>
      <c r="BJ74" s="9"/>
      <c r="BK74" s="16"/>
      <c r="BL74" s="16"/>
      <c r="BM74" s="16"/>
      <c r="BN74" s="16"/>
      <c r="BO74" s="16"/>
      <c r="BP74" s="16"/>
      <c r="BQ74" s="1">
        <v>70</v>
      </c>
      <c r="BR74" s="16"/>
      <c r="BS74" s="16"/>
      <c r="BT74" s="16"/>
      <c r="BU74" s="16"/>
      <c r="BV74" s="9"/>
      <c r="BW74" s="16"/>
      <c r="BX74" s="16"/>
      <c r="BY74" s="16"/>
      <c r="BZ74" s="16"/>
      <c r="CA74" s="16"/>
      <c r="CB74" s="16"/>
      <c r="CC74" s="16"/>
      <c r="CD74" s="16"/>
      <c r="CE74" s="9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9"/>
      <c r="CV74" s="16"/>
      <c r="CW74" s="16"/>
      <c r="CX74" s="16"/>
      <c r="CY74" s="16"/>
      <c r="CZ74" s="16"/>
      <c r="DA74" s="16"/>
      <c r="DB74" s="6"/>
      <c r="DC74" s="1"/>
      <c r="DD74" s="1"/>
      <c r="DE74" s="1"/>
      <c r="DF74" s="1"/>
      <c r="DG74" s="1"/>
      <c r="DH74" s="1"/>
      <c r="DI74" s="1"/>
      <c r="DJ74" s="1"/>
      <c r="DK74" s="1"/>
    </row>
    <row r="75" spans="1:115" x14ac:dyDescent="0.25">
      <c r="A75" s="32">
        <v>45170</v>
      </c>
      <c r="B75" s="33">
        <v>60</v>
      </c>
      <c r="C75" s="30">
        <v>18800</v>
      </c>
      <c r="D75" s="30" t="s">
        <v>10</v>
      </c>
      <c r="E75" s="3"/>
      <c r="F75" s="30" t="s">
        <v>24</v>
      </c>
      <c r="G75" s="20"/>
      <c r="H75" s="20"/>
      <c r="I75" s="28">
        <v>60.98</v>
      </c>
      <c r="J75" s="17"/>
      <c r="K75" s="9"/>
      <c r="L75" s="18">
        <v>10.16</v>
      </c>
      <c r="M75" s="9"/>
      <c r="N75" s="17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9"/>
      <c r="AC75" s="16"/>
      <c r="AD75" s="16"/>
      <c r="AE75" s="9"/>
      <c r="AF75" s="16"/>
      <c r="AG75" s="16"/>
      <c r="AH75" s="16"/>
      <c r="AI75" s="16"/>
      <c r="AJ75" s="16"/>
      <c r="AK75" s="16"/>
      <c r="AL75" s="16"/>
      <c r="AM75" s="16"/>
      <c r="AN75" s="16"/>
      <c r="AO75" s="9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9"/>
      <c r="BA75" s="16"/>
      <c r="BB75" s="16"/>
      <c r="BC75" s="16"/>
      <c r="BD75" s="9"/>
      <c r="BE75" s="16"/>
      <c r="BF75" s="9"/>
      <c r="BG75" s="16"/>
      <c r="BH75" s="9"/>
      <c r="BI75" s="16"/>
      <c r="BJ75" s="9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9"/>
      <c r="BW75" s="16"/>
      <c r="BX75" s="16"/>
      <c r="BY75" s="16"/>
      <c r="BZ75" s="16"/>
      <c r="CA75" s="16"/>
      <c r="CB75" s="16"/>
      <c r="CC75" s="16"/>
      <c r="CD75" s="16"/>
      <c r="CE75" s="9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9"/>
      <c r="CV75" s="16"/>
      <c r="CW75" s="16"/>
      <c r="CX75" s="16"/>
      <c r="CY75" s="16"/>
      <c r="CZ75" s="16"/>
      <c r="DA75" s="16">
        <v>50.82</v>
      </c>
      <c r="DB75" s="6"/>
      <c r="DC75" s="1"/>
      <c r="DD75" s="1"/>
      <c r="DE75" s="1"/>
      <c r="DF75" s="1"/>
      <c r="DG75" s="1"/>
      <c r="DH75" s="1"/>
      <c r="DI75" s="1"/>
      <c r="DJ75" s="1"/>
      <c r="DK75" s="1"/>
    </row>
    <row r="76" spans="1:115" x14ac:dyDescent="0.25">
      <c r="A76" s="32">
        <v>45170</v>
      </c>
      <c r="B76" s="33">
        <v>61</v>
      </c>
      <c r="C76" s="30">
        <v>18800</v>
      </c>
      <c r="D76" s="30" t="s">
        <v>10</v>
      </c>
      <c r="E76" s="3"/>
      <c r="F76" s="30" t="s">
        <v>23</v>
      </c>
      <c r="G76" s="20"/>
      <c r="H76" s="20"/>
      <c r="I76" s="28">
        <v>4.2699999999999996</v>
      </c>
      <c r="J76" s="17"/>
      <c r="K76" s="9"/>
      <c r="L76" s="18">
        <v>0.71</v>
      </c>
      <c r="M76" s="9"/>
      <c r="N76" s="17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9"/>
      <c r="AC76" s="16"/>
      <c r="AD76" s="16"/>
      <c r="AE76" s="9"/>
      <c r="AF76" s="16"/>
      <c r="AG76" s="16"/>
      <c r="AH76" s="16"/>
      <c r="AI76" s="16"/>
      <c r="AJ76" s="16"/>
      <c r="AK76" s="16"/>
      <c r="AL76" s="16"/>
      <c r="AM76" s="16"/>
      <c r="AN76" s="16"/>
      <c r="AO76" s="9"/>
      <c r="AP76" s="16">
        <v>3.56</v>
      </c>
      <c r="AQ76" s="16"/>
      <c r="AR76" s="16"/>
      <c r="AS76" s="16"/>
      <c r="AT76" s="16"/>
      <c r="AU76" s="16"/>
      <c r="AV76" s="16"/>
      <c r="AW76" s="16"/>
      <c r="AX76" s="16"/>
      <c r="AY76" s="16"/>
      <c r="AZ76" s="9"/>
      <c r="BA76" s="16"/>
      <c r="BB76" s="16"/>
      <c r="BC76" s="16"/>
      <c r="BD76" s="9"/>
      <c r="BE76" s="16"/>
      <c r="BF76" s="9"/>
      <c r="BG76" s="16"/>
      <c r="BH76" s="9"/>
      <c r="BI76" s="16"/>
      <c r="BJ76" s="9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9"/>
      <c r="BW76" s="16"/>
      <c r="BX76" s="16"/>
      <c r="BY76" s="16"/>
      <c r="BZ76" s="16"/>
      <c r="CA76" s="16"/>
      <c r="CB76" s="16"/>
      <c r="CC76" s="16"/>
      <c r="CD76" s="16"/>
      <c r="CE76" s="9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9"/>
      <c r="CV76" s="16"/>
      <c r="CW76" s="16"/>
      <c r="CX76" s="16"/>
      <c r="CY76" s="16"/>
      <c r="CZ76" s="16"/>
      <c r="DA76" s="16"/>
      <c r="DB76" s="6"/>
      <c r="DC76" s="1"/>
      <c r="DD76" s="1"/>
      <c r="DE76" s="1"/>
      <c r="DF76" s="1"/>
      <c r="DG76" s="1"/>
      <c r="DH76" s="1"/>
      <c r="DI76" s="1"/>
      <c r="DJ76" s="1"/>
      <c r="DK76" s="1"/>
    </row>
    <row r="77" spans="1:115" x14ac:dyDescent="0.25">
      <c r="A77" s="32">
        <v>45174</v>
      </c>
      <c r="B77" s="33">
        <v>62</v>
      </c>
      <c r="C77" s="30">
        <v>18821</v>
      </c>
      <c r="D77" s="30" t="s">
        <v>10</v>
      </c>
      <c r="E77" s="3"/>
      <c r="F77" s="30" t="s">
        <v>22</v>
      </c>
      <c r="G77" s="20"/>
      <c r="H77" s="20"/>
      <c r="I77" s="28">
        <v>3.13</v>
      </c>
      <c r="J77" s="17"/>
      <c r="K77" s="9"/>
      <c r="L77" s="18">
        <v>0.52</v>
      </c>
      <c r="M77" s="9"/>
      <c r="N77" s="17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9"/>
      <c r="AC77" s="16"/>
      <c r="AD77" s="16"/>
      <c r="AE77" s="9"/>
      <c r="AF77" s="16"/>
      <c r="AG77" s="16"/>
      <c r="AH77" s="16"/>
      <c r="AI77" s="16"/>
      <c r="AJ77" s="16"/>
      <c r="AK77" s="16"/>
      <c r="AL77" s="16"/>
      <c r="AM77" s="16"/>
      <c r="AN77" s="16"/>
      <c r="AO77" s="9"/>
      <c r="AP77" s="16">
        <v>2.61</v>
      </c>
      <c r="AQ77" s="16"/>
      <c r="AR77" s="16"/>
      <c r="AS77" s="16"/>
      <c r="AT77" s="16"/>
      <c r="AU77" s="16"/>
      <c r="AV77" s="16"/>
      <c r="AW77" s="16"/>
      <c r="AX77" s="16"/>
      <c r="AY77" s="16"/>
      <c r="AZ77" s="9"/>
      <c r="BA77" s="16"/>
      <c r="BB77" s="16"/>
      <c r="BC77" s="16"/>
      <c r="BD77" s="9"/>
      <c r="BE77" s="16"/>
      <c r="BF77" s="9"/>
      <c r="BG77" s="16"/>
      <c r="BH77" s="9"/>
      <c r="BI77" s="16"/>
      <c r="BJ77" s="9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9"/>
      <c r="BW77" s="16"/>
      <c r="BX77" s="16"/>
      <c r="BY77" s="16"/>
      <c r="BZ77" s="16"/>
      <c r="CA77" s="16"/>
      <c r="CB77" s="16"/>
      <c r="CC77" s="16"/>
      <c r="CD77" s="16"/>
      <c r="CE77" s="9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9"/>
      <c r="CV77" s="16"/>
      <c r="CW77" s="16"/>
      <c r="CX77" s="16"/>
      <c r="CY77" s="16"/>
      <c r="CZ77" s="16"/>
      <c r="DA77" s="16"/>
      <c r="DB77" s="6"/>
      <c r="DC77" s="1"/>
      <c r="DD77" s="1"/>
      <c r="DE77" s="1"/>
      <c r="DF77" s="1"/>
      <c r="DG77" s="1"/>
      <c r="DH77" s="1"/>
      <c r="DI77" s="1"/>
      <c r="DJ77" s="1"/>
      <c r="DK77" s="1"/>
    </row>
    <row r="78" spans="1:115" x14ac:dyDescent="0.25">
      <c r="A78" s="32">
        <v>45174</v>
      </c>
      <c r="B78" s="33">
        <v>65</v>
      </c>
      <c r="C78" s="44" t="s">
        <v>21</v>
      </c>
      <c r="D78" s="30" t="s">
        <v>10</v>
      </c>
      <c r="E78" s="3"/>
      <c r="F78" s="1" t="s">
        <v>201</v>
      </c>
      <c r="G78" s="20"/>
      <c r="H78" s="20"/>
      <c r="I78" s="43">
        <v>22.5</v>
      </c>
      <c r="J78" s="17"/>
      <c r="K78" s="9"/>
      <c r="L78" s="18"/>
      <c r="M78" s="9"/>
      <c r="N78" s="17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9"/>
      <c r="AC78" s="16"/>
      <c r="AD78" s="16"/>
      <c r="AE78" s="9"/>
      <c r="AF78" s="16"/>
      <c r="AG78" s="16"/>
      <c r="AH78" s="16"/>
      <c r="AI78" s="16"/>
      <c r="AJ78" s="16"/>
      <c r="AK78" s="16"/>
      <c r="AL78" s="16"/>
      <c r="AM78" s="16"/>
      <c r="AN78" s="16"/>
      <c r="AO78" s="9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9"/>
      <c r="BA78" s="16"/>
      <c r="BB78" s="16"/>
      <c r="BC78" s="16"/>
      <c r="BD78" s="9"/>
      <c r="BE78" s="16"/>
      <c r="BF78" s="9"/>
      <c r="BG78" s="16"/>
      <c r="BH78" s="9"/>
      <c r="BI78" s="16"/>
      <c r="BJ78" s="9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9"/>
      <c r="BW78" s="16"/>
      <c r="BX78" s="16"/>
      <c r="BY78" s="16"/>
      <c r="BZ78" s="16"/>
      <c r="CA78" s="16"/>
      <c r="CB78" s="16"/>
      <c r="CC78" s="16"/>
      <c r="CD78" s="16"/>
      <c r="CE78" s="9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9"/>
      <c r="CV78" s="16"/>
      <c r="CW78" s="16"/>
      <c r="CX78" s="16"/>
      <c r="CY78" s="16"/>
      <c r="CZ78" s="16"/>
      <c r="DA78" s="16">
        <v>22.5</v>
      </c>
      <c r="DB78" s="6"/>
      <c r="DC78" s="1"/>
      <c r="DD78" s="1"/>
      <c r="DE78" s="1"/>
      <c r="DF78" s="1"/>
      <c r="DG78" s="1"/>
      <c r="DH78" s="1"/>
      <c r="DI78" s="1"/>
      <c r="DJ78" s="1"/>
      <c r="DK78" s="1"/>
    </row>
    <row r="79" spans="1:115" x14ac:dyDescent="0.25">
      <c r="A79" s="32">
        <v>45174</v>
      </c>
      <c r="B79" s="37">
        <v>66</v>
      </c>
      <c r="C79" s="41" t="s">
        <v>20</v>
      </c>
      <c r="D79" s="30" t="s">
        <v>10</v>
      </c>
      <c r="E79" s="3"/>
      <c r="F79" s="1" t="s">
        <v>200</v>
      </c>
      <c r="G79" s="20"/>
      <c r="H79" s="20"/>
      <c r="I79" s="28">
        <v>560.87</v>
      </c>
      <c r="J79" s="17"/>
      <c r="K79" s="9"/>
      <c r="L79" s="18"/>
      <c r="M79" s="9"/>
      <c r="N79" s="17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9"/>
      <c r="AC79" s="16"/>
      <c r="AD79" s="16"/>
      <c r="AE79" s="42"/>
      <c r="AF79" s="27">
        <v>560.87</v>
      </c>
      <c r="AG79" s="16"/>
      <c r="AH79" s="16"/>
      <c r="AI79" s="16"/>
      <c r="AJ79" s="16"/>
      <c r="AK79" s="16"/>
      <c r="AL79" s="16"/>
      <c r="AM79" s="16"/>
      <c r="AN79" s="16"/>
      <c r="AO79" s="9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9"/>
      <c r="BA79" s="16"/>
      <c r="BB79" s="16"/>
      <c r="BC79" s="16"/>
      <c r="BD79" s="9"/>
      <c r="BE79" s="16"/>
      <c r="BF79" s="9"/>
      <c r="BG79" s="16"/>
      <c r="BH79" s="9"/>
      <c r="BI79" s="16"/>
      <c r="BJ79" s="9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9"/>
      <c r="BW79" s="16"/>
      <c r="BX79" s="16"/>
      <c r="BY79" s="16"/>
      <c r="BZ79" s="16"/>
      <c r="CA79" s="16"/>
      <c r="CB79" s="16"/>
      <c r="CC79" s="16"/>
      <c r="CD79" s="16"/>
      <c r="CE79" s="9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9"/>
      <c r="CV79" s="16"/>
      <c r="CW79" s="16"/>
      <c r="CX79" s="16"/>
      <c r="CY79" s="16"/>
      <c r="CZ79" s="16"/>
      <c r="DA79" s="16"/>
      <c r="DB79" s="6"/>
      <c r="DC79" s="1"/>
      <c r="DD79" s="1"/>
      <c r="DE79" s="1"/>
      <c r="DF79" s="1"/>
      <c r="DG79" s="1"/>
      <c r="DH79" s="1"/>
      <c r="DI79" s="1"/>
      <c r="DJ79" s="1"/>
      <c r="DK79" s="1"/>
    </row>
    <row r="80" spans="1:115" x14ac:dyDescent="0.25">
      <c r="A80" s="32">
        <v>45174</v>
      </c>
      <c r="B80" s="37">
        <v>67</v>
      </c>
      <c r="C80" s="41" t="s">
        <v>19</v>
      </c>
      <c r="D80" s="30" t="s">
        <v>10</v>
      </c>
      <c r="E80" s="3"/>
      <c r="F80" s="1" t="s">
        <v>200</v>
      </c>
      <c r="G80" s="20"/>
      <c r="H80" s="20"/>
      <c r="I80" s="28">
        <v>2027.6</v>
      </c>
      <c r="J80" s="17"/>
      <c r="K80" s="9"/>
      <c r="L80" s="18"/>
      <c r="M80" s="9"/>
      <c r="N80" s="17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9"/>
      <c r="AC80" s="16"/>
      <c r="AD80" s="16"/>
      <c r="AE80" s="9"/>
      <c r="AF80" s="16"/>
      <c r="AG80" s="16"/>
      <c r="AH80" s="1">
        <v>2027.6</v>
      </c>
      <c r="AI80" s="16"/>
      <c r="AJ80" s="16"/>
      <c r="AK80" s="16"/>
      <c r="AL80" s="16"/>
      <c r="AM80" s="16"/>
      <c r="AN80" s="16"/>
      <c r="AO80" s="9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9"/>
      <c r="BA80" s="16"/>
      <c r="BB80" s="16"/>
      <c r="BC80" s="16"/>
      <c r="BD80" s="9"/>
      <c r="BE80" s="16"/>
      <c r="BF80" s="9"/>
      <c r="BG80" s="16"/>
      <c r="BH80" s="9"/>
      <c r="BI80" s="16"/>
      <c r="BJ80" s="9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9"/>
      <c r="BW80" s="16"/>
      <c r="BX80" s="16"/>
      <c r="BY80" s="16"/>
      <c r="BZ80" s="16"/>
      <c r="CA80" s="16"/>
      <c r="CB80" s="16"/>
      <c r="CC80" s="16"/>
      <c r="CD80" s="16"/>
      <c r="CE80" s="9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9"/>
      <c r="CV80" s="16"/>
      <c r="CW80" s="16"/>
      <c r="CX80" s="16"/>
      <c r="CY80" s="16"/>
      <c r="CZ80" s="16"/>
      <c r="DA80" s="16"/>
      <c r="DB80" s="6"/>
      <c r="DC80" s="1"/>
      <c r="DD80" s="1"/>
      <c r="DE80" s="1"/>
      <c r="DF80" s="1"/>
      <c r="DG80" s="1"/>
      <c r="DH80" s="1"/>
      <c r="DI80" s="1"/>
      <c r="DJ80" s="1"/>
      <c r="DK80" s="1"/>
    </row>
    <row r="81" spans="1:115" x14ac:dyDescent="0.25">
      <c r="A81" s="32">
        <v>45177</v>
      </c>
      <c r="B81" s="33">
        <v>68</v>
      </c>
      <c r="C81" s="30">
        <v>18821</v>
      </c>
      <c r="D81" s="30" t="s">
        <v>10</v>
      </c>
      <c r="E81" s="3"/>
      <c r="F81" s="30" t="s">
        <v>202</v>
      </c>
      <c r="G81" s="20"/>
      <c r="H81" s="20"/>
      <c r="I81" s="28">
        <v>32.659999999999997</v>
      </c>
      <c r="J81" s="17"/>
      <c r="K81" s="9"/>
      <c r="L81" s="18"/>
      <c r="M81" s="9"/>
      <c r="N81" s="17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9"/>
      <c r="AC81" s="16"/>
      <c r="AD81" s="16"/>
      <c r="AE81" s="9"/>
      <c r="AF81" s="16"/>
      <c r="AG81" s="16"/>
      <c r="AH81" s="16"/>
      <c r="AI81" s="16"/>
      <c r="AJ81" s="16"/>
      <c r="AK81" s="16"/>
      <c r="AL81" s="16"/>
      <c r="AM81" s="1">
        <v>32.659999999999997</v>
      </c>
      <c r="AN81" s="16"/>
      <c r="AO81" s="9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9"/>
      <c r="BA81" s="16"/>
      <c r="BB81" s="16"/>
      <c r="BC81" s="16"/>
      <c r="BD81" s="9"/>
      <c r="BE81" s="16"/>
      <c r="BF81" s="9"/>
      <c r="BG81" s="16"/>
      <c r="BH81" s="9"/>
      <c r="BI81" s="16"/>
      <c r="BJ81" s="9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9"/>
      <c r="BW81" s="16"/>
      <c r="BX81" s="16"/>
      <c r="BY81" s="16"/>
      <c r="BZ81" s="16"/>
      <c r="CA81" s="16"/>
      <c r="CB81" s="16"/>
      <c r="CC81" s="16"/>
      <c r="CD81" s="16"/>
      <c r="CE81" s="9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9"/>
      <c r="CV81" s="16"/>
      <c r="CW81" s="16"/>
      <c r="CX81" s="16"/>
      <c r="CY81" s="16"/>
      <c r="CZ81" s="16"/>
      <c r="DA81" s="16"/>
      <c r="DB81" s="6"/>
      <c r="DC81" s="1"/>
      <c r="DD81" s="1"/>
      <c r="DE81" s="1"/>
      <c r="DF81" s="1"/>
      <c r="DG81" s="1"/>
      <c r="DH81" s="1"/>
      <c r="DI81" s="1"/>
      <c r="DJ81" s="1"/>
      <c r="DK81" s="1"/>
    </row>
    <row r="82" spans="1:115" x14ac:dyDescent="0.25">
      <c r="A82" s="32">
        <v>45184</v>
      </c>
      <c r="B82" s="33">
        <v>69</v>
      </c>
      <c r="C82" s="1" t="s">
        <v>18</v>
      </c>
      <c r="D82" s="1" t="s">
        <v>17</v>
      </c>
      <c r="E82" s="1"/>
      <c r="F82" s="1" t="s">
        <v>16</v>
      </c>
      <c r="G82" s="29"/>
      <c r="H82" s="29"/>
      <c r="I82" s="28">
        <v>312.8</v>
      </c>
      <c r="J82" s="28"/>
      <c r="K82" s="9"/>
      <c r="L82" s="18">
        <v>52.13</v>
      </c>
      <c r="M82" s="9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260.67</v>
      </c>
      <c r="Z82" s="16"/>
      <c r="AA82" s="16"/>
      <c r="AB82" s="9"/>
      <c r="AC82" s="16"/>
      <c r="AD82" s="16"/>
      <c r="AE82" s="9"/>
      <c r="AF82" s="16"/>
      <c r="AG82" s="16"/>
      <c r="AH82" s="16"/>
      <c r="AI82" s="16"/>
      <c r="AJ82" s="16"/>
      <c r="AK82" s="16"/>
      <c r="AL82" s="16"/>
      <c r="AM82" s="16"/>
      <c r="AN82" s="16"/>
      <c r="AO82" s="9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9"/>
      <c r="BA82" s="16"/>
      <c r="BB82" s="16"/>
      <c r="BC82" s="16"/>
      <c r="BD82" s="9"/>
      <c r="BE82" s="16"/>
      <c r="BF82" s="9"/>
      <c r="BG82" s="16"/>
      <c r="BH82" s="9"/>
      <c r="BI82" s="16"/>
      <c r="BJ82" s="9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9"/>
      <c r="BW82" s="16"/>
      <c r="BX82" s="16"/>
      <c r="BY82" s="16"/>
      <c r="BZ82" s="16"/>
      <c r="CA82" s="16"/>
      <c r="CB82" s="16"/>
      <c r="CC82" s="16"/>
      <c r="CD82" s="16"/>
      <c r="CE82" s="9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9"/>
      <c r="CV82" s="16"/>
      <c r="CW82" s="16"/>
      <c r="CX82" s="16"/>
      <c r="CY82" s="16"/>
      <c r="CZ82" s="16"/>
      <c r="DA82" s="16"/>
      <c r="DB82" s="6"/>
      <c r="DC82" s="1"/>
      <c r="DD82" s="1"/>
      <c r="DE82" s="1"/>
      <c r="DF82" s="1"/>
      <c r="DG82" s="1"/>
      <c r="DH82" s="1"/>
      <c r="DI82" s="1"/>
      <c r="DJ82" s="1"/>
      <c r="DK82" s="1"/>
    </row>
    <row r="83" spans="1:115" x14ac:dyDescent="0.25">
      <c r="A83" s="32">
        <v>45187</v>
      </c>
      <c r="B83" s="33">
        <v>70</v>
      </c>
      <c r="C83" s="1" t="s">
        <v>14</v>
      </c>
      <c r="D83" s="1" t="s">
        <v>13</v>
      </c>
      <c r="E83" s="1"/>
      <c r="F83" s="1" t="s">
        <v>15</v>
      </c>
      <c r="G83" s="29"/>
      <c r="H83" s="29"/>
      <c r="I83" s="28">
        <v>64.8</v>
      </c>
      <c r="J83" s="28"/>
      <c r="K83" s="9"/>
      <c r="L83" s="18">
        <v>10.8</v>
      </c>
      <c r="M83" s="9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9"/>
      <c r="AC83" s="1"/>
      <c r="AD83" s="1"/>
      <c r="AE83" s="9"/>
      <c r="AF83" s="1"/>
      <c r="AG83" s="1"/>
      <c r="AH83" s="1"/>
      <c r="AI83" s="1"/>
      <c r="AJ83" s="1"/>
      <c r="AK83" s="1"/>
      <c r="AL83" s="1"/>
      <c r="AM83" s="1"/>
      <c r="AN83" s="1"/>
      <c r="AO83" s="9"/>
      <c r="AP83" s="1"/>
      <c r="AQ83" s="1"/>
      <c r="AR83" s="1">
        <v>54</v>
      </c>
      <c r="AS83" s="16"/>
      <c r="AT83" s="16"/>
      <c r="AU83" s="16"/>
      <c r="AV83" s="16"/>
      <c r="AW83" s="16"/>
      <c r="AX83" s="16"/>
      <c r="AY83" s="16"/>
      <c r="AZ83" s="9"/>
      <c r="BA83" s="16"/>
      <c r="BB83" s="16"/>
      <c r="BC83" s="16"/>
      <c r="BD83" s="9"/>
      <c r="BE83" s="16"/>
      <c r="BF83" s="9"/>
      <c r="BG83" s="16"/>
      <c r="BH83" s="9"/>
      <c r="BI83" s="16"/>
      <c r="BJ83" s="9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9"/>
      <c r="BW83" s="16"/>
      <c r="BX83" s="16"/>
      <c r="BY83" s="16"/>
      <c r="BZ83" s="16"/>
      <c r="CA83" s="16"/>
      <c r="CB83" s="16"/>
      <c r="CC83" s="16"/>
      <c r="CD83" s="16"/>
      <c r="CE83" s="9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9"/>
      <c r="CV83" s="16"/>
      <c r="CW83" s="16"/>
      <c r="CX83" s="16"/>
      <c r="CY83" s="16"/>
      <c r="CZ83" s="16"/>
      <c r="DA83" s="16"/>
      <c r="DB83" s="6"/>
      <c r="DC83" s="1"/>
      <c r="DD83" s="1"/>
      <c r="DE83" s="1"/>
      <c r="DF83" s="1"/>
      <c r="DG83" s="1"/>
      <c r="DH83" s="1"/>
      <c r="DI83" s="1"/>
      <c r="DJ83" s="1"/>
      <c r="DK83" s="1"/>
    </row>
    <row r="84" spans="1:115" x14ac:dyDescent="0.25">
      <c r="A84" s="38">
        <v>45187</v>
      </c>
      <c r="B84" s="37">
        <v>71</v>
      </c>
      <c r="C84" s="40" t="s">
        <v>14</v>
      </c>
      <c r="D84" s="40" t="s">
        <v>13</v>
      </c>
      <c r="E84" s="40"/>
      <c r="F84" s="40" t="s">
        <v>12</v>
      </c>
      <c r="G84" s="39"/>
      <c r="H84" s="39"/>
      <c r="I84" s="28">
        <v>11.28</v>
      </c>
      <c r="J84" s="28"/>
      <c r="K84" s="9"/>
      <c r="L84" s="18">
        <v>1.88</v>
      </c>
      <c r="M84" s="9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9"/>
      <c r="AC84" s="1"/>
      <c r="AD84" s="1"/>
      <c r="AE84" s="9"/>
      <c r="AF84" s="1"/>
      <c r="AG84" s="1"/>
      <c r="AH84" s="1"/>
      <c r="AI84" s="1"/>
      <c r="AJ84" s="1"/>
      <c r="AK84" s="1"/>
      <c r="AL84" s="1"/>
      <c r="AM84" s="1"/>
      <c r="AN84" s="1"/>
      <c r="AO84" s="9"/>
      <c r="AP84" s="1"/>
      <c r="AQ84" s="1"/>
      <c r="AR84" s="1">
        <v>9.4</v>
      </c>
      <c r="AS84" s="16"/>
      <c r="AT84" s="16"/>
      <c r="AU84" s="16"/>
      <c r="AV84" s="16"/>
      <c r="AW84" s="16"/>
      <c r="AX84" s="16"/>
      <c r="AY84" s="16"/>
      <c r="AZ84" s="9"/>
      <c r="BA84" s="16"/>
      <c r="BB84" s="16"/>
      <c r="BC84" s="16"/>
      <c r="BD84" s="9"/>
      <c r="BE84" s="16"/>
      <c r="BF84" s="9"/>
      <c r="BG84" s="16"/>
      <c r="BH84" s="9"/>
      <c r="BI84" s="16"/>
      <c r="BJ84" s="9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9"/>
      <c r="BW84" s="16"/>
      <c r="BX84" s="16"/>
      <c r="BY84" s="16"/>
      <c r="BZ84" s="16"/>
      <c r="CA84" s="16"/>
      <c r="CB84" s="16"/>
      <c r="CC84" s="16"/>
      <c r="CD84" s="16"/>
      <c r="CE84" s="9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9"/>
      <c r="CV84" s="16"/>
      <c r="CW84" s="16"/>
      <c r="CX84" s="16"/>
      <c r="CY84" s="16"/>
      <c r="CZ84" s="16"/>
      <c r="DA84" s="16"/>
      <c r="DB84" s="6"/>
      <c r="DC84" s="1"/>
      <c r="DD84" s="1"/>
      <c r="DE84" s="1"/>
      <c r="DF84" s="1"/>
      <c r="DG84" s="1"/>
      <c r="DH84" s="1"/>
      <c r="DI84" s="1"/>
      <c r="DJ84" s="1"/>
      <c r="DK84" s="1"/>
    </row>
    <row r="85" spans="1:115" x14ac:dyDescent="0.25">
      <c r="A85" s="38">
        <v>45194</v>
      </c>
      <c r="B85" s="37">
        <v>72</v>
      </c>
      <c r="C85" s="35">
        <v>18840</v>
      </c>
      <c r="D85" s="35" t="s">
        <v>10</v>
      </c>
      <c r="E85" s="36"/>
      <c r="F85" s="35" t="s">
        <v>11</v>
      </c>
      <c r="G85" s="34"/>
      <c r="H85" s="34"/>
      <c r="I85" s="28">
        <v>20.95</v>
      </c>
      <c r="J85" s="17"/>
      <c r="K85" s="9"/>
      <c r="L85" s="18">
        <v>3.49</v>
      </c>
      <c r="M85" s="9"/>
      <c r="N85" s="17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9"/>
      <c r="AC85" s="16"/>
      <c r="AD85" s="16"/>
      <c r="AE85" s="9"/>
      <c r="AF85" s="16"/>
      <c r="AG85" s="16"/>
      <c r="AH85" s="16"/>
      <c r="AI85" s="16"/>
      <c r="AJ85" s="16"/>
      <c r="AK85" s="16"/>
      <c r="AL85" s="16"/>
      <c r="AM85" s="1"/>
      <c r="AN85" s="16"/>
      <c r="AO85" s="9"/>
      <c r="AP85" s="1">
        <v>17.46</v>
      </c>
      <c r="AQ85" s="16"/>
      <c r="AR85" s="16"/>
      <c r="AS85" s="16"/>
      <c r="AT85" s="16"/>
      <c r="AU85" s="16"/>
      <c r="AV85" s="16"/>
      <c r="AW85" s="16"/>
      <c r="AX85" s="16"/>
      <c r="AY85" s="16"/>
      <c r="AZ85" s="9"/>
      <c r="BA85" s="16"/>
      <c r="BB85" s="16"/>
      <c r="BC85" s="16"/>
      <c r="BD85" s="9"/>
      <c r="BE85" s="16"/>
      <c r="BF85" s="9"/>
      <c r="BG85" s="16"/>
      <c r="BH85" s="9"/>
      <c r="BI85" s="16"/>
      <c r="BJ85" s="9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9"/>
      <c r="BW85" s="16"/>
      <c r="BX85" s="16"/>
      <c r="BY85" s="16"/>
      <c r="BZ85" s="16"/>
      <c r="CA85" s="16"/>
      <c r="CB85" s="16"/>
      <c r="CC85" s="16"/>
      <c r="CD85" s="16"/>
      <c r="CE85" s="9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9"/>
      <c r="CV85" s="16"/>
      <c r="CW85" s="16"/>
      <c r="CX85" s="16"/>
      <c r="CY85" s="16"/>
      <c r="CZ85" s="16"/>
      <c r="DB85" s="6"/>
      <c r="DC85" s="1"/>
      <c r="DD85" s="1"/>
      <c r="DE85" s="1"/>
      <c r="DF85" s="1"/>
      <c r="DG85" s="1"/>
      <c r="DH85" s="1"/>
      <c r="DI85" s="1"/>
      <c r="DJ85" s="1"/>
      <c r="DK85" s="1"/>
    </row>
    <row r="86" spans="1:115" x14ac:dyDescent="0.25">
      <c r="A86" s="38">
        <v>45194</v>
      </c>
      <c r="B86" s="37">
        <v>73</v>
      </c>
      <c r="C86" s="35">
        <v>18840</v>
      </c>
      <c r="D86" s="35" t="s">
        <v>10</v>
      </c>
      <c r="E86" s="36"/>
      <c r="F86" s="35" t="s">
        <v>203</v>
      </c>
      <c r="G86" s="34"/>
      <c r="H86" s="34"/>
      <c r="I86" s="28">
        <v>3452.4</v>
      </c>
      <c r="J86" s="17"/>
      <c r="K86" s="9"/>
      <c r="L86" s="18">
        <v>575.4</v>
      </c>
      <c r="M86" s="9"/>
      <c r="N86" s="17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9"/>
      <c r="AC86" s="16"/>
      <c r="AD86" s="16"/>
      <c r="AE86" s="9"/>
      <c r="AF86" s="16"/>
      <c r="AG86" s="16"/>
      <c r="AH86" s="16"/>
      <c r="AI86" s="16"/>
      <c r="AJ86" s="16"/>
      <c r="AK86" s="16"/>
      <c r="AL86" s="16"/>
      <c r="AM86" s="1"/>
      <c r="AN86" s="16"/>
      <c r="AO86" s="9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9"/>
      <c r="BA86" s="16"/>
      <c r="BB86" s="16"/>
      <c r="BC86" s="16"/>
      <c r="BD86" s="9"/>
      <c r="BE86" s="16"/>
      <c r="BF86" s="9"/>
      <c r="BG86" s="16"/>
      <c r="BH86" s="9"/>
      <c r="BI86" s="16"/>
      <c r="BJ86" s="9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9"/>
      <c r="BW86" s="16"/>
      <c r="BX86" s="16"/>
      <c r="BY86" s="16"/>
      <c r="BZ86" s="16"/>
      <c r="CA86" s="16"/>
      <c r="CB86" s="16"/>
      <c r="CC86" s="16"/>
      <c r="CD86" s="16"/>
      <c r="CE86" s="9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9"/>
      <c r="CV86" s="16"/>
      <c r="CW86" s="16"/>
      <c r="CX86" s="16"/>
      <c r="CY86" s="16"/>
      <c r="CZ86" s="16"/>
      <c r="DA86" s="16">
        <v>2877</v>
      </c>
      <c r="DB86" s="6"/>
      <c r="DC86" s="1"/>
      <c r="DD86" s="1"/>
      <c r="DE86" s="1"/>
      <c r="DF86" s="1"/>
      <c r="DG86" s="1"/>
      <c r="DH86" s="1"/>
      <c r="DI86" s="1"/>
      <c r="DJ86" s="1"/>
      <c r="DK86" s="1"/>
    </row>
    <row r="87" spans="1:115" x14ac:dyDescent="0.25">
      <c r="A87" s="38">
        <v>45194</v>
      </c>
      <c r="B87" s="37">
        <v>74</v>
      </c>
      <c r="C87" s="35">
        <v>18840</v>
      </c>
      <c r="D87" s="35" t="s">
        <v>10</v>
      </c>
      <c r="E87" s="36"/>
      <c r="F87" s="35" t="s">
        <v>9</v>
      </c>
      <c r="G87" s="34"/>
      <c r="H87" s="34"/>
      <c r="I87" s="28">
        <v>16.7</v>
      </c>
      <c r="J87" s="17"/>
      <c r="K87" s="9"/>
      <c r="L87" s="18"/>
      <c r="M87" s="9"/>
      <c r="N87" s="17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9"/>
      <c r="AC87" s="16"/>
      <c r="AD87" s="16"/>
      <c r="AE87" s="9"/>
      <c r="AF87" s="16"/>
      <c r="AG87" s="16"/>
      <c r="AH87" s="16"/>
      <c r="AI87" s="16"/>
      <c r="AJ87" s="16"/>
      <c r="AK87" s="16"/>
      <c r="AL87" s="16"/>
      <c r="AM87" s="1"/>
      <c r="AN87" s="16"/>
      <c r="AO87" s="9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9"/>
      <c r="BA87" s="16"/>
      <c r="BB87" s="16"/>
      <c r="BC87" s="16"/>
      <c r="BD87" s="9"/>
      <c r="BE87" s="1">
        <v>16.7</v>
      </c>
      <c r="BF87" s="9"/>
      <c r="BG87" s="16"/>
      <c r="BH87" s="9"/>
      <c r="BI87" s="16"/>
      <c r="BJ87" s="9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9"/>
      <c r="BW87" s="16"/>
      <c r="BX87" s="16"/>
      <c r="BY87" s="16"/>
      <c r="BZ87" s="16"/>
      <c r="CA87" s="16"/>
      <c r="CB87" s="16"/>
      <c r="CC87" s="16"/>
      <c r="CD87" s="16"/>
      <c r="CE87" s="9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9"/>
      <c r="CV87" s="16"/>
      <c r="CW87" s="16"/>
      <c r="CX87" s="16"/>
      <c r="CY87" s="16"/>
      <c r="CZ87" s="16"/>
      <c r="DA87" s="16"/>
      <c r="DB87" s="6"/>
      <c r="DC87" s="1"/>
      <c r="DD87" s="1"/>
      <c r="DE87" s="1"/>
      <c r="DF87" s="1"/>
      <c r="DG87" s="1"/>
      <c r="DH87" s="1"/>
      <c r="DI87" s="1"/>
      <c r="DJ87" s="1"/>
      <c r="DK87" s="1"/>
    </row>
    <row r="88" spans="1:115" x14ac:dyDescent="0.25">
      <c r="A88" s="32">
        <v>45198</v>
      </c>
      <c r="B88" s="33">
        <v>75</v>
      </c>
      <c r="C88" s="31" t="s">
        <v>8</v>
      </c>
      <c r="D88" s="1" t="s">
        <v>7</v>
      </c>
      <c r="E88" s="1"/>
      <c r="F88" s="1" t="s">
        <v>6</v>
      </c>
      <c r="G88" s="29"/>
      <c r="H88" s="29"/>
      <c r="I88" s="28">
        <v>7</v>
      </c>
      <c r="J88" s="27"/>
      <c r="K88" s="9"/>
      <c r="L88" s="18"/>
      <c r="M88" s="9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9"/>
      <c r="AC88" s="1"/>
      <c r="AD88" s="1"/>
      <c r="AE88" s="9"/>
      <c r="AF88" s="1"/>
      <c r="AG88" s="1"/>
      <c r="AH88" s="1"/>
      <c r="AI88" s="1"/>
      <c r="AJ88" s="1"/>
      <c r="AK88" s="1"/>
      <c r="AL88" s="1"/>
      <c r="AM88" s="1"/>
      <c r="AN88" s="1"/>
      <c r="AO88" s="9"/>
      <c r="AP88" s="1"/>
      <c r="AQ88" s="1"/>
      <c r="AR88" s="1"/>
      <c r="AS88" s="16"/>
      <c r="AT88" s="16"/>
      <c r="AU88" s="16"/>
      <c r="AV88" s="16"/>
      <c r="AW88" s="16"/>
      <c r="AX88" s="16"/>
      <c r="AY88" s="16">
        <v>7</v>
      </c>
      <c r="AZ88" s="9"/>
      <c r="BA88" s="16"/>
      <c r="BB88" s="16"/>
      <c r="BC88" s="16"/>
      <c r="BD88" s="9"/>
      <c r="BE88" s="16"/>
      <c r="BF88" s="9"/>
      <c r="BG88" s="16"/>
      <c r="BH88" s="9"/>
      <c r="BI88" s="16"/>
      <c r="BJ88" s="9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9"/>
      <c r="BW88" s="16"/>
      <c r="BX88" s="16"/>
      <c r="BY88" s="16"/>
      <c r="BZ88" s="16"/>
      <c r="CA88" s="16"/>
      <c r="CB88" s="16"/>
      <c r="CC88" s="16"/>
      <c r="CD88" s="16"/>
      <c r="CE88" s="9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9"/>
      <c r="CV88" s="16"/>
      <c r="CW88" s="16"/>
      <c r="CX88" s="16"/>
      <c r="CY88" s="16"/>
      <c r="CZ88" s="16"/>
      <c r="DA88" s="16"/>
      <c r="DB88" s="6"/>
      <c r="DC88" s="1"/>
      <c r="DD88" s="1"/>
      <c r="DE88" s="1"/>
      <c r="DF88" s="1"/>
      <c r="DG88" s="1"/>
      <c r="DH88" s="1"/>
      <c r="DI88" s="1"/>
      <c r="DJ88" s="1"/>
      <c r="DK88" s="1"/>
    </row>
    <row r="89" spans="1:115" x14ac:dyDescent="0.25">
      <c r="A89" s="32">
        <v>45198</v>
      </c>
      <c r="B89" s="3">
        <v>76</v>
      </c>
      <c r="C89" s="31" t="s">
        <v>5</v>
      </c>
      <c r="D89" s="30" t="s">
        <v>4</v>
      </c>
      <c r="E89" s="1"/>
      <c r="F89" s="1" t="s">
        <v>3</v>
      </c>
      <c r="G89" s="29"/>
      <c r="H89" s="29"/>
      <c r="I89" s="28">
        <v>14</v>
      </c>
      <c r="J89" s="27"/>
      <c r="K89" s="9"/>
      <c r="L89" s="18">
        <v>2.33</v>
      </c>
      <c r="M89" s="9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9"/>
      <c r="AC89" s="1"/>
      <c r="AD89" s="1"/>
      <c r="AE89" s="9"/>
      <c r="AF89" s="1"/>
      <c r="AG89" s="1"/>
      <c r="AH89" s="1"/>
      <c r="AI89" s="1"/>
      <c r="AJ89" s="1"/>
      <c r="AK89" s="1"/>
      <c r="AL89" s="1"/>
      <c r="AM89" s="1"/>
      <c r="AN89" s="1"/>
      <c r="AO89" s="9"/>
      <c r="AP89" s="1"/>
      <c r="AQ89" s="1"/>
      <c r="AR89" s="1"/>
      <c r="AS89" s="1"/>
      <c r="AT89" s="1">
        <v>11.67</v>
      </c>
      <c r="AU89" s="16"/>
      <c r="AV89" s="16"/>
      <c r="AW89" s="16"/>
      <c r="AX89" s="16"/>
      <c r="AY89" s="16"/>
      <c r="AZ89" s="9"/>
      <c r="BA89" s="16"/>
      <c r="BB89" s="16"/>
      <c r="BC89" s="16"/>
      <c r="BD89" s="9"/>
      <c r="BE89" s="16"/>
      <c r="BF89" s="9"/>
      <c r="BG89" s="16"/>
      <c r="BH89" s="9"/>
      <c r="BI89" s="16"/>
      <c r="BJ89" s="9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9"/>
      <c r="BW89" s="16"/>
      <c r="BX89" s="16"/>
      <c r="BY89" s="16"/>
      <c r="BZ89" s="16"/>
      <c r="CA89" s="16"/>
      <c r="CB89" s="16"/>
      <c r="CC89" s="16"/>
      <c r="CD89" s="16"/>
      <c r="CE89" s="9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9"/>
      <c r="CV89" s="16"/>
      <c r="CW89" s="16"/>
      <c r="CX89" s="16"/>
      <c r="CY89" s="16"/>
      <c r="CZ89" s="16"/>
      <c r="DA89" s="16"/>
      <c r="DB89" s="6"/>
      <c r="DC89" s="1"/>
      <c r="DD89" s="1"/>
      <c r="DE89" s="1"/>
      <c r="DF89" s="1"/>
      <c r="DG89" s="1"/>
      <c r="DH89" s="1"/>
      <c r="DI89" s="1"/>
      <c r="DJ89" s="1"/>
      <c r="DK89" s="1"/>
    </row>
    <row r="90" spans="1:115" x14ac:dyDescent="0.25">
      <c r="A90" s="131" t="s">
        <v>2</v>
      </c>
      <c r="B90" s="131"/>
      <c r="C90" s="131"/>
      <c r="D90" s="131"/>
      <c r="E90" s="131"/>
      <c r="F90" s="132"/>
      <c r="G90" s="26">
        <f>H90+DD2+DI2+DK11+DK10+DK9+DK8+DK7+DK6</f>
        <v>168709.34</v>
      </c>
      <c r="H90" s="26">
        <f>H72-I90+J90</f>
        <v>112500.06000000003</v>
      </c>
      <c r="I90" s="25">
        <f>SUM(I73:I89)</f>
        <v>6686.21</v>
      </c>
      <c r="J90" s="24">
        <f>SUM(J73:J89)</f>
        <v>0</v>
      </c>
      <c r="K90" s="9"/>
      <c r="L90" s="21">
        <f>SUM(L73:L89)</f>
        <v>658.13</v>
      </c>
      <c r="M90" s="9"/>
      <c r="N90" s="23">
        <f t="shared" ref="N90:AA90" si="35">SUM(N73:N89)</f>
        <v>0</v>
      </c>
      <c r="O90" s="21">
        <f t="shared" si="35"/>
        <v>0</v>
      </c>
      <c r="P90" s="21">
        <f t="shared" si="35"/>
        <v>0</v>
      </c>
      <c r="Q90" s="21">
        <f t="shared" si="35"/>
        <v>0</v>
      </c>
      <c r="R90" s="21">
        <f t="shared" si="35"/>
        <v>0</v>
      </c>
      <c r="S90" s="21">
        <f t="shared" si="35"/>
        <v>0</v>
      </c>
      <c r="T90" s="21">
        <f t="shared" si="35"/>
        <v>0</v>
      </c>
      <c r="U90" s="21">
        <f t="shared" si="35"/>
        <v>0</v>
      </c>
      <c r="V90" s="21">
        <f t="shared" si="35"/>
        <v>0</v>
      </c>
      <c r="W90" s="21">
        <f t="shared" si="35"/>
        <v>0</v>
      </c>
      <c r="X90" s="21">
        <f t="shared" si="35"/>
        <v>0</v>
      </c>
      <c r="Y90" s="21">
        <f t="shared" si="35"/>
        <v>260.67</v>
      </c>
      <c r="Z90" s="21">
        <f t="shared" si="35"/>
        <v>0</v>
      </c>
      <c r="AA90" s="21">
        <f t="shared" si="35"/>
        <v>0</v>
      </c>
      <c r="AB90" s="9"/>
      <c r="AC90" s="21">
        <f>SUM(AC73:AC89)</f>
        <v>0</v>
      </c>
      <c r="AD90" s="21">
        <f>SUM(AD73:AD89)</f>
        <v>0</v>
      </c>
      <c r="AE90" s="9"/>
      <c r="AF90" s="21">
        <f t="shared" ref="AF90:AN90" si="36">SUM(AF73:AF89)</f>
        <v>560.87</v>
      </c>
      <c r="AG90" s="21">
        <f t="shared" si="36"/>
        <v>0</v>
      </c>
      <c r="AH90" s="22">
        <f t="shared" si="36"/>
        <v>2027.6</v>
      </c>
      <c r="AI90" s="21">
        <f t="shared" si="36"/>
        <v>0</v>
      </c>
      <c r="AJ90" s="21">
        <f t="shared" si="36"/>
        <v>0</v>
      </c>
      <c r="AK90" s="21">
        <f t="shared" si="36"/>
        <v>0</v>
      </c>
      <c r="AL90" s="21">
        <f t="shared" si="36"/>
        <v>0</v>
      </c>
      <c r="AM90" s="21">
        <f t="shared" si="36"/>
        <v>32.659999999999997</v>
      </c>
      <c r="AN90" s="21">
        <f t="shared" si="36"/>
        <v>0</v>
      </c>
      <c r="AO90" s="9"/>
      <c r="AP90" s="21">
        <f t="shared" ref="AP90:AY90" si="37">SUM(AP73:AP89)</f>
        <v>27.19</v>
      </c>
      <c r="AQ90" s="21">
        <f t="shared" si="37"/>
        <v>0</v>
      </c>
      <c r="AR90" s="21">
        <f t="shared" si="37"/>
        <v>63.4</v>
      </c>
      <c r="AS90" s="21">
        <f t="shared" si="37"/>
        <v>0</v>
      </c>
      <c r="AT90" s="21">
        <f t="shared" si="37"/>
        <v>11.67</v>
      </c>
      <c r="AU90" s="21">
        <f t="shared" si="37"/>
        <v>0</v>
      </c>
      <c r="AV90" s="21">
        <f t="shared" si="37"/>
        <v>0</v>
      </c>
      <c r="AW90" s="21">
        <f t="shared" si="37"/>
        <v>0</v>
      </c>
      <c r="AX90" s="21">
        <f t="shared" si="37"/>
        <v>0</v>
      </c>
      <c r="AY90" s="21">
        <f t="shared" si="37"/>
        <v>7</v>
      </c>
      <c r="AZ90" s="9"/>
      <c r="BA90" s="21">
        <f>SUM(BA73:BA89)</f>
        <v>0</v>
      </c>
      <c r="BB90" s="21">
        <f>SUM(BB73:BB89)</f>
        <v>0</v>
      </c>
      <c r="BC90" s="21">
        <f>SUM(BC73:BC89)</f>
        <v>0</v>
      </c>
      <c r="BD90" s="9"/>
      <c r="BE90" s="21">
        <f>SUM(BE73:BE89)</f>
        <v>16.7</v>
      </c>
      <c r="BF90" s="9"/>
      <c r="BG90" s="21">
        <f>SUM(BG73:BG89)</f>
        <v>0</v>
      </c>
      <c r="BH90" s="9"/>
      <c r="BI90" s="21">
        <f>SUM(BI73:BI89)</f>
        <v>0</v>
      </c>
      <c r="BJ90" s="9"/>
      <c r="BK90" s="21">
        <f t="shared" ref="BK90:BU90" si="38">SUM(BK73:BK89)</f>
        <v>0</v>
      </c>
      <c r="BL90" s="21">
        <f t="shared" si="38"/>
        <v>0</v>
      </c>
      <c r="BM90" s="21">
        <f t="shared" si="38"/>
        <v>0</v>
      </c>
      <c r="BN90" s="21">
        <f t="shared" si="38"/>
        <v>0</v>
      </c>
      <c r="BO90" s="21">
        <f t="shared" si="38"/>
        <v>0</v>
      </c>
      <c r="BP90" s="21">
        <f t="shared" si="38"/>
        <v>0</v>
      </c>
      <c r="BQ90" s="21">
        <f t="shared" si="38"/>
        <v>70</v>
      </c>
      <c r="BR90" s="21">
        <f t="shared" si="38"/>
        <v>0</v>
      </c>
      <c r="BS90" s="21">
        <f t="shared" si="38"/>
        <v>0</v>
      </c>
      <c r="BT90" s="21">
        <f t="shared" si="38"/>
        <v>0</v>
      </c>
      <c r="BU90" s="21">
        <f t="shared" si="38"/>
        <v>0</v>
      </c>
      <c r="BV90" s="9"/>
      <c r="BW90" s="21">
        <f t="shared" ref="BW90:CD90" si="39">SUM(BW73:BW89)</f>
        <v>0</v>
      </c>
      <c r="BX90" s="21">
        <f t="shared" si="39"/>
        <v>0</v>
      </c>
      <c r="BY90" s="21">
        <f t="shared" si="39"/>
        <v>0</v>
      </c>
      <c r="BZ90" s="21">
        <f t="shared" si="39"/>
        <v>0</v>
      </c>
      <c r="CA90" s="21">
        <f t="shared" si="39"/>
        <v>0</v>
      </c>
      <c r="CB90" s="21">
        <f t="shared" si="39"/>
        <v>0</v>
      </c>
      <c r="CC90" s="21">
        <f t="shared" si="39"/>
        <v>0</v>
      </c>
      <c r="CD90" s="21">
        <f t="shared" si="39"/>
        <v>0</v>
      </c>
      <c r="CE90" s="9"/>
      <c r="CF90" s="21">
        <f t="shared" ref="CF90:CT90" si="40">SUM(CF73:CF89)</f>
        <v>0</v>
      </c>
      <c r="CG90" s="21">
        <f t="shared" si="40"/>
        <v>0</v>
      </c>
      <c r="CH90" s="21">
        <f t="shared" si="40"/>
        <v>0</v>
      </c>
      <c r="CI90" s="21">
        <f t="shared" si="40"/>
        <v>0</v>
      </c>
      <c r="CJ90" s="21">
        <f t="shared" si="40"/>
        <v>0</v>
      </c>
      <c r="CK90" s="21">
        <f t="shared" si="40"/>
        <v>0</v>
      </c>
      <c r="CL90" s="21">
        <f t="shared" si="40"/>
        <v>0</v>
      </c>
      <c r="CM90" s="21">
        <f t="shared" si="40"/>
        <v>0</v>
      </c>
      <c r="CN90" s="21">
        <f t="shared" si="40"/>
        <v>0</v>
      </c>
      <c r="CO90" s="21">
        <f t="shared" si="40"/>
        <v>0</v>
      </c>
      <c r="CP90" s="21">
        <f t="shared" si="40"/>
        <v>0</v>
      </c>
      <c r="CQ90" s="21">
        <f t="shared" si="40"/>
        <v>0</v>
      </c>
      <c r="CR90" s="21">
        <f t="shared" si="40"/>
        <v>0</v>
      </c>
      <c r="CS90" s="21">
        <f t="shared" si="40"/>
        <v>0</v>
      </c>
      <c r="CT90" s="21">
        <f t="shared" si="40"/>
        <v>0</v>
      </c>
      <c r="CU90" s="9"/>
      <c r="CV90" s="21">
        <f t="shared" ref="CV90:DA90" si="41">SUM(CV73:CV89)</f>
        <v>0</v>
      </c>
      <c r="CW90" s="21">
        <f t="shared" si="41"/>
        <v>0</v>
      </c>
      <c r="CX90" s="21">
        <f t="shared" si="41"/>
        <v>0</v>
      </c>
      <c r="CY90" s="21">
        <f t="shared" si="41"/>
        <v>0</v>
      </c>
      <c r="CZ90" s="21">
        <f t="shared" si="41"/>
        <v>0</v>
      </c>
      <c r="DA90" s="21">
        <f t="shared" si="41"/>
        <v>2950.32</v>
      </c>
      <c r="DB90" s="6"/>
      <c r="DC90" s="1"/>
      <c r="DD90" s="1"/>
      <c r="DE90" s="1"/>
      <c r="DF90" s="1"/>
      <c r="DG90" s="1"/>
      <c r="DH90" s="1"/>
      <c r="DI90" s="1"/>
      <c r="DJ90" s="1"/>
      <c r="DK90" s="1"/>
    </row>
    <row r="91" spans="1:115" x14ac:dyDescent="0.25">
      <c r="A91" s="3"/>
      <c r="B91" s="3"/>
      <c r="C91" s="3"/>
      <c r="D91" s="3"/>
      <c r="E91" s="3"/>
      <c r="F91" s="3"/>
      <c r="G91" s="20"/>
      <c r="H91" s="20"/>
      <c r="I91" s="19"/>
      <c r="J91" s="17"/>
      <c r="K91" s="9"/>
      <c r="L91" s="18"/>
      <c r="M91" s="9"/>
      <c r="N91" s="17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9"/>
      <c r="AC91" s="16"/>
      <c r="AD91" s="16"/>
      <c r="AE91" s="9"/>
      <c r="AF91" s="16"/>
      <c r="AG91" s="16"/>
      <c r="AH91" s="16"/>
      <c r="AI91" s="16"/>
      <c r="AJ91" s="16"/>
      <c r="AK91" s="16"/>
      <c r="AL91" s="16"/>
      <c r="AM91" s="16"/>
      <c r="AN91" s="16"/>
      <c r="AO91" s="9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9"/>
      <c r="BA91" s="16"/>
      <c r="BB91" s="16"/>
      <c r="BC91" s="16"/>
      <c r="BD91" s="9"/>
      <c r="BE91" s="16"/>
      <c r="BF91" s="9"/>
      <c r="BG91" s="16"/>
      <c r="BH91" s="9"/>
      <c r="BI91" s="16"/>
      <c r="BJ91" s="9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9"/>
      <c r="BW91" s="16"/>
      <c r="BX91" s="16"/>
      <c r="BY91" s="16"/>
      <c r="BZ91" s="16"/>
      <c r="CA91" s="16"/>
      <c r="CB91" s="16"/>
      <c r="CC91" s="16"/>
      <c r="CD91" s="16"/>
      <c r="CE91" s="9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9"/>
      <c r="CV91" s="16"/>
      <c r="CW91" s="16"/>
      <c r="CX91" s="16"/>
      <c r="CY91" s="16"/>
      <c r="CZ91" s="16"/>
      <c r="DA91" s="16"/>
      <c r="DB91" s="6"/>
      <c r="DC91" s="1"/>
      <c r="DD91" s="1"/>
      <c r="DE91" s="1"/>
      <c r="DF91" s="1"/>
      <c r="DG91" s="1"/>
      <c r="DH91" s="1"/>
      <c r="DI91" s="1"/>
      <c r="DJ91" s="1"/>
      <c r="DK91" s="1"/>
    </row>
    <row r="92" spans="1:115" x14ac:dyDescent="0.25">
      <c r="A92" s="3"/>
      <c r="B92" s="3"/>
      <c r="C92" s="3"/>
      <c r="D92" s="3"/>
      <c r="E92" s="3"/>
      <c r="F92" s="3"/>
      <c r="G92" s="20"/>
      <c r="H92" s="20"/>
      <c r="I92" s="19"/>
      <c r="J92" s="17"/>
      <c r="K92" s="9"/>
      <c r="L92" s="18"/>
      <c r="M92" s="9"/>
      <c r="N92" s="17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9"/>
      <c r="AC92" s="16"/>
      <c r="AD92" s="16"/>
      <c r="AE92" s="9"/>
      <c r="AF92" s="16"/>
      <c r="AG92" s="16"/>
      <c r="AH92" s="16"/>
      <c r="AI92" s="16"/>
      <c r="AJ92" s="16"/>
      <c r="AK92" s="16"/>
      <c r="AL92" s="16"/>
      <c r="AM92" s="16"/>
      <c r="AN92" s="16"/>
      <c r="AO92" s="9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9"/>
      <c r="BA92" s="16"/>
      <c r="BB92" s="16"/>
      <c r="BC92" s="16"/>
      <c r="BD92" s="9"/>
      <c r="BE92" s="16"/>
      <c r="BF92" s="9"/>
      <c r="BG92" s="16"/>
      <c r="BH92" s="9"/>
      <c r="BI92" s="16"/>
      <c r="BJ92" s="9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9"/>
      <c r="BW92" s="16"/>
      <c r="BX92" s="16"/>
      <c r="BY92" s="16"/>
      <c r="BZ92" s="16"/>
      <c r="CA92" s="16"/>
      <c r="CB92" s="16"/>
      <c r="CC92" s="16"/>
      <c r="CD92" s="16"/>
      <c r="CE92" s="9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9"/>
      <c r="CV92" s="16"/>
      <c r="CW92" s="16"/>
      <c r="CX92" s="16"/>
      <c r="CY92" s="16"/>
      <c r="CZ92" s="16"/>
      <c r="DA92" s="16"/>
      <c r="DB92" s="6"/>
      <c r="DC92" s="1"/>
      <c r="DD92" s="1"/>
      <c r="DE92" s="1"/>
      <c r="DF92" s="1"/>
      <c r="DG92" s="1"/>
      <c r="DH92" s="1"/>
      <c r="DI92" s="1"/>
      <c r="DJ92" s="1"/>
      <c r="DK92" s="1"/>
    </row>
    <row r="93" spans="1:115" ht="15.75" thickBot="1" x14ac:dyDescent="0.3">
      <c r="A93" s="15"/>
      <c r="B93" s="15"/>
      <c r="C93" s="15"/>
      <c r="D93" s="15"/>
      <c r="E93" s="15"/>
      <c r="F93" s="15" t="s">
        <v>1</v>
      </c>
      <c r="G93" s="15"/>
      <c r="H93" s="15"/>
      <c r="I93" s="14">
        <f>SUM(I90,I72,I63,I46,I32,I21)</f>
        <v>26606.58</v>
      </c>
      <c r="J93" s="13">
        <f>SUM(I90,J72,J63,J46,J32,J21)</f>
        <v>66776.25</v>
      </c>
      <c r="K93" s="9"/>
      <c r="L93" s="7">
        <f>SUM(L90,L72,L63,L46,L32,L21)</f>
        <v>1179.5899999999999</v>
      </c>
      <c r="M93" s="9"/>
      <c r="N93" s="8">
        <f t="shared" ref="N93:AA93" si="42">SUM(N90,N72,N63,N46,N32,N21)</f>
        <v>0</v>
      </c>
      <c r="O93" s="7">
        <f t="shared" si="42"/>
        <v>0</v>
      </c>
      <c r="P93" s="7">
        <f t="shared" si="42"/>
        <v>867.62</v>
      </c>
      <c r="Q93" s="7">
        <f t="shared" si="42"/>
        <v>0</v>
      </c>
      <c r="R93" s="7">
        <f t="shared" si="42"/>
        <v>0</v>
      </c>
      <c r="S93" s="7">
        <f t="shared" si="42"/>
        <v>0</v>
      </c>
      <c r="T93" s="7">
        <f t="shared" si="42"/>
        <v>0</v>
      </c>
      <c r="U93" s="7">
        <f t="shared" si="42"/>
        <v>0</v>
      </c>
      <c r="V93" s="7">
        <f t="shared" si="42"/>
        <v>0</v>
      </c>
      <c r="W93" s="7">
        <f t="shared" si="42"/>
        <v>0</v>
      </c>
      <c r="X93" s="7">
        <f t="shared" si="42"/>
        <v>0</v>
      </c>
      <c r="Y93" s="7">
        <f t="shared" si="42"/>
        <v>1564.0200000000002</v>
      </c>
      <c r="Z93" s="7">
        <f t="shared" si="42"/>
        <v>0</v>
      </c>
      <c r="AA93" s="7">
        <f t="shared" si="42"/>
        <v>0</v>
      </c>
      <c r="AB93" s="9"/>
      <c r="AC93" s="8">
        <f>SUM(AC90,AC72,AC63,AC46,AC32,AC21)</f>
        <v>1028</v>
      </c>
      <c r="AD93" s="7">
        <f>SUM(AD90,AD72,AD63,AD46,AD32,AD21)</f>
        <v>177</v>
      </c>
      <c r="AE93" s="9"/>
      <c r="AF93" s="8">
        <f t="shared" ref="AF93:AN93" si="43">SUM(AF90,AF72,AF63,AF46,AF32,AF21)</f>
        <v>5456.05</v>
      </c>
      <c r="AG93" s="7">
        <f t="shared" si="43"/>
        <v>0</v>
      </c>
      <c r="AH93" s="12">
        <f t="shared" si="43"/>
        <v>3251.6</v>
      </c>
      <c r="AI93" s="7">
        <f t="shared" si="43"/>
        <v>2165.56</v>
      </c>
      <c r="AJ93" s="7">
        <f t="shared" si="43"/>
        <v>0</v>
      </c>
      <c r="AK93" s="7">
        <f t="shared" si="43"/>
        <v>0</v>
      </c>
      <c r="AL93" s="7">
        <f t="shared" si="43"/>
        <v>0</v>
      </c>
      <c r="AM93" s="7">
        <f t="shared" si="43"/>
        <v>32.659999999999997</v>
      </c>
      <c r="AN93" s="10">
        <f t="shared" si="43"/>
        <v>0</v>
      </c>
      <c r="AO93" s="9"/>
      <c r="AP93" s="8">
        <f t="shared" ref="AP93:AY93" si="44">SUM(AP90,AP72,AP63,AP46,AP32,AP21)</f>
        <v>85.53</v>
      </c>
      <c r="AQ93" s="7">
        <f t="shared" si="44"/>
        <v>0</v>
      </c>
      <c r="AR93" s="7">
        <f t="shared" si="44"/>
        <v>369.29999999999995</v>
      </c>
      <c r="AS93" s="7">
        <f t="shared" si="44"/>
        <v>24.99</v>
      </c>
      <c r="AT93" s="7">
        <f t="shared" si="44"/>
        <v>72.069999999999993</v>
      </c>
      <c r="AU93" s="7">
        <f t="shared" si="44"/>
        <v>235</v>
      </c>
      <c r="AV93" s="7">
        <f t="shared" si="44"/>
        <v>0</v>
      </c>
      <c r="AW93" s="7">
        <f t="shared" si="44"/>
        <v>20.05</v>
      </c>
      <c r="AX93" s="7">
        <f t="shared" si="44"/>
        <v>0</v>
      </c>
      <c r="AY93" s="7">
        <f t="shared" si="44"/>
        <v>42</v>
      </c>
      <c r="AZ93" s="9"/>
      <c r="BA93" s="8">
        <f>SUM(BA90,BA72,BA63,BA46,BA32,BA21)</f>
        <v>0</v>
      </c>
      <c r="BB93" s="7">
        <f>SUM(BB90,BB72,BB63,BB46,BB32,BB21)</f>
        <v>0</v>
      </c>
      <c r="BC93" s="10">
        <f>SUM(BC90,BC72,BC63,BC46,BC32,BC21)</f>
        <v>0</v>
      </c>
      <c r="BD93" s="9"/>
      <c r="BE93" s="11">
        <f>SUM(BE90,BE72,BE63,BE46,BE32,BE21)</f>
        <v>16.7</v>
      </c>
      <c r="BF93" s="9"/>
      <c r="BG93" s="11">
        <f>SUM(BG90,BG72,BG63,BG46,BG32,BG21)</f>
        <v>0</v>
      </c>
      <c r="BH93" s="9"/>
      <c r="BI93" s="8">
        <f>SUM(BI90,BI72,BI63,BI46,BI32,BI21)</f>
        <v>1832</v>
      </c>
      <c r="BJ93" s="9"/>
      <c r="BK93" s="8">
        <f t="shared" ref="BK93:BU93" si="45">SUM(BK90,BK72,BK63,BK46,BK32,BK21)</f>
        <v>27.98</v>
      </c>
      <c r="BL93" s="7">
        <f t="shared" si="45"/>
        <v>500</v>
      </c>
      <c r="BM93" s="7">
        <f t="shared" si="45"/>
        <v>0</v>
      </c>
      <c r="BN93" s="7">
        <f t="shared" si="45"/>
        <v>0</v>
      </c>
      <c r="BO93" s="7">
        <f t="shared" si="45"/>
        <v>271.2</v>
      </c>
      <c r="BP93" s="7">
        <f t="shared" si="45"/>
        <v>0</v>
      </c>
      <c r="BQ93" s="7">
        <f t="shared" si="45"/>
        <v>70</v>
      </c>
      <c r="BR93" s="7">
        <f t="shared" si="45"/>
        <v>0</v>
      </c>
      <c r="BS93" s="7">
        <f t="shared" si="45"/>
        <v>0</v>
      </c>
      <c r="BT93" s="7">
        <f t="shared" si="45"/>
        <v>0</v>
      </c>
      <c r="BU93" s="10">
        <f t="shared" si="45"/>
        <v>0</v>
      </c>
      <c r="BV93" s="9"/>
      <c r="BW93" s="8">
        <f t="shared" ref="BW93:CD93" si="46">SUM(BW90,BW72,BW63,BW46,BW32,BW21)</f>
        <v>50</v>
      </c>
      <c r="BX93" s="7">
        <f t="shared" si="46"/>
        <v>342.5</v>
      </c>
      <c r="BY93" s="7">
        <f t="shared" si="46"/>
        <v>0</v>
      </c>
      <c r="BZ93" s="7">
        <f t="shared" si="46"/>
        <v>0</v>
      </c>
      <c r="CA93" s="7">
        <f t="shared" si="46"/>
        <v>0</v>
      </c>
      <c r="CB93" s="7">
        <f t="shared" si="46"/>
        <v>375.64000000000004</v>
      </c>
      <c r="CC93" s="7">
        <f t="shared" si="46"/>
        <v>0</v>
      </c>
      <c r="CD93" s="7">
        <f t="shared" si="46"/>
        <v>0</v>
      </c>
      <c r="CE93" s="9"/>
      <c r="CF93" s="8">
        <f t="shared" ref="CF93:CT93" si="47">SUM(CF90,CF72,CF63,CF46,CF32,CF21)</f>
        <v>0</v>
      </c>
      <c r="CG93" s="7">
        <f t="shared" si="47"/>
        <v>0</v>
      </c>
      <c r="CH93" s="7">
        <f t="shared" si="47"/>
        <v>0</v>
      </c>
      <c r="CI93" s="7">
        <f t="shared" si="47"/>
        <v>0</v>
      </c>
      <c r="CJ93" s="7">
        <f t="shared" si="47"/>
        <v>0</v>
      </c>
      <c r="CK93" s="7">
        <f t="shared" si="47"/>
        <v>0</v>
      </c>
      <c r="CL93" s="7">
        <f t="shared" si="47"/>
        <v>0</v>
      </c>
      <c r="CM93" s="7">
        <f t="shared" si="47"/>
        <v>0</v>
      </c>
      <c r="CN93" s="7">
        <f t="shared" si="47"/>
        <v>0</v>
      </c>
      <c r="CO93" s="7">
        <f t="shared" si="47"/>
        <v>0</v>
      </c>
      <c r="CP93" s="7">
        <f t="shared" si="47"/>
        <v>0</v>
      </c>
      <c r="CQ93" s="7">
        <f t="shared" si="47"/>
        <v>0</v>
      </c>
      <c r="CR93" s="7">
        <f t="shared" si="47"/>
        <v>0</v>
      </c>
      <c r="CS93" s="7">
        <f t="shared" si="47"/>
        <v>0</v>
      </c>
      <c r="CT93" s="10">
        <f t="shared" si="47"/>
        <v>0</v>
      </c>
      <c r="CU93" s="9"/>
      <c r="CV93" s="8">
        <f t="shared" ref="CV93:DA93" si="48">SUM(CV90,CV72,CV63,CV46,CV32,CV21)</f>
        <v>0</v>
      </c>
      <c r="CW93" s="7">
        <f t="shared" si="48"/>
        <v>0</v>
      </c>
      <c r="CX93" s="7">
        <f t="shared" si="48"/>
        <v>3391.7</v>
      </c>
      <c r="CY93" s="7">
        <f t="shared" si="48"/>
        <v>0</v>
      </c>
      <c r="CZ93" s="7">
        <f t="shared" si="48"/>
        <v>0</v>
      </c>
      <c r="DA93" s="7">
        <f t="shared" si="48"/>
        <v>3157.82</v>
      </c>
      <c r="DB93" s="6"/>
      <c r="DI93" s="1"/>
      <c r="DJ93" s="1"/>
      <c r="DK93" s="1"/>
    </row>
    <row r="94" spans="1:115" ht="15.75" thickTop="1" x14ac:dyDescent="0.25">
      <c r="A94" s="135" t="s">
        <v>0</v>
      </c>
      <c r="B94" s="135"/>
      <c r="C94" s="135"/>
      <c r="D94" s="135"/>
      <c r="E94" s="135"/>
      <c r="F94" s="135"/>
      <c r="G94" s="5"/>
      <c r="H94" s="5"/>
      <c r="I94" s="4">
        <f>I3-I93</f>
        <v>101240.33000000002</v>
      </c>
      <c r="J94" s="4"/>
      <c r="K94" s="1"/>
      <c r="L94" s="1">
        <v>-1179.5899999999999</v>
      </c>
      <c r="M94" s="1"/>
      <c r="N94" s="1">
        <f t="shared" ref="N94:AA94" si="49">N3-N93</f>
        <v>500</v>
      </c>
      <c r="O94" s="1">
        <f t="shared" si="49"/>
        <v>400</v>
      </c>
      <c r="P94" s="1">
        <f t="shared" si="49"/>
        <v>1032.3800000000001</v>
      </c>
      <c r="Q94" s="1">
        <f t="shared" si="49"/>
        <v>600</v>
      </c>
      <c r="R94" s="1">
        <f t="shared" si="49"/>
        <v>9000</v>
      </c>
      <c r="S94" s="1">
        <f t="shared" si="49"/>
        <v>600</v>
      </c>
      <c r="T94" s="1">
        <f t="shared" si="49"/>
        <v>2600</v>
      </c>
      <c r="U94" s="1">
        <f t="shared" si="49"/>
        <v>400</v>
      </c>
      <c r="V94" s="1">
        <f t="shared" si="49"/>
        <v>510</v>
      </c>
      <c r="W94" s="1">
        <f t="shared" si="49"/>
        <v>500</v>
      </c>
      <c r="X94" s="1">
        <f t="shared" si="49"/>
        <v>400</v>
      </c>
      <c r="Y94" s="1">
        <f t="shared" si="49"/>
        <v>935.97999999999979</v>
      </c>
      <c r="Z94" s="1">
        <f t="shared" si="49"/>
        <v>80</v>
      </c>
      <c r="AA94" s="1">
        <f t="shared" si="49"/>
        <v>300</v>
      </c>
      <c r="AB94" s="1"/>
      <c r="AC94" s="1">
        <f>AC3-AC93</f>
        <v>-3</v>
      </c>
      <c r="AD94" s="1">
        <f>AD3-AD93</f>
        <v>3</v>
      </c>
      <c r="AE94" s="1"/>
      <c r="AF94" s="1">
        <f t="shared" ref="AF94:AN94" si="50">AF3-AF93</f>
        <v>6057.95</v>
      </c>
      <c r="AG94" s="1">
        <f t="shared" si="50"/>
        <v>2535</v>
      </c>
      <c r="AH94" s="1">
        <f t="shared" si="50"/>
        <v>1969.4</v>
      </c>
      <c r="AI94" s="1">
        <f t="shared" si="50"/>
        <v>3401.44</v>
      </c>
      <c r="AJ94" s="1">
        <f t="shared" si="50"/>
        <v>1500</v>
      </c>
      <c r="AK94" s="1">
        <f t="shared" si="50"/>
        <v>180</v>
      </c>
      <c r="AL94" s="1">
        <f t="shared" si="50"/>
        <v>480</v>
      </c>
      <c r="AM94" s="1">
        <f t="shared" si="50"/>
        <v>17.340000000000003</v>
      </c>
      <c r="AN94" s="1">
        <f t="shared" si="50"/>
        <v>250</v>
      </c>
      <c r="AO94" s="1"/>
      <c r="AP94" s="1">
        <f t="shared" ref="AP94:AY94" si="51">AP3-AP93</f>
        <v>1914.47</v>
      </c>
      <c r="AQ94" s="1">
        <f t="shared" si="51"/>
        <v>300</v>
      </c>
      <c r="AR94" s="1">
        <f t="shared" si="51"/>
        <v>290.70000000000005</v>
      </c>
      <c r="AS94" s="1">
        <f t="shared" si="51"/>
        <v>1.0000000000001563E-2</v>
      </c>
      <c r="AT94" s="1">
        <f t="shared" si="51"/>
        <v>275.93</v>
      </c>
      <c r="AU94" s="1">
        <f t="shared" si="51"/>
        <v>565</v>
      </c>
      <c r="AV94" s="1">
        <f t="shared" si="51"/>
        <v>100</v>
      </c>
      <c r="AW94" s="1">
        <f t="shared" si="51"/>
        <v>29.95</v>
      </c>
      <c r="AX94" s="1">
        <f t="shared" si="51"/>
        <v>50</v>
      </c>
      <c r="AY94" s="1">
        <f t="shared" si="51"/>
        <v>42</v>
      </c>
      <c r="AZ94" s="1"/>
      <c r="BA94" s="1">
        <f>BA3-BA93</f>
        <v>200</v>
      </c>
      <c r="BB94" s="1">
        <f>BB3-BB93</f>
        <v>50</v>
      </c>
      <c r="BC94" s="1">
        <f>BC3-BC93</f>
        <v>1000</v>
      </c>
      <c r="BD94" s="1"/>
      <c r="BE94" s="1">
        <f>BE3-BE93</f>
        <v>983.3</v>
      </c>
      <c r="BF94" s="1"/>
      <c r="BG94" s="1">
        <f>BG3-BG93</f>
        <v>1000</v>
      </c>
      <c r="BH94" s="1"/>
      <c r="BI94" s="1">
        <f>BI3-BI93</f>
        <v>2168</v>
      </c>
      <c r="BJ94" s="1"/>
      <c r="BK94" s="1">
        <f t="shared" ref="BK94:BU94" si="52">BK3-BK93</f>
        <v>172.02</v>
      </c>
      <c r="BL94" s="1">
        <f t="shared" si="52"/>
        <v>0</v>
      </c>
      <c r="BM94" s="1">
        <f t="shared" si="52"/>
        <v>60</v>
      </c>
      <c r="BN94" s="1">
        <f t="shared" si="52"/>
        <v>500</v>
      </c>
      <c r="BO94" s="1">
        <f t="shared" si="52"/>
        <v>3.8000000000000114</v>
      </c>
      <c r="BP94" s="1">
        <f t="shared" si="52"/>
        <v>250</v>
      </c>
      <c r="BQ94" s="1">
        <f t="shared" si="52"/>
        <v>2430</v>
      </c>
      <c r="BR94" s="1">
        <f t="shared" si="52"/>
        <v>500</v>
      </c>
      <c r="BS94" s="1">
        <f t="shared" si="52"/>
        <v>4000</v>
      </c>
      <c r="BT94" s="1">
        <f t="shared" si="52"/>
        <v>5000</v>
      </c>
      <c r="BU94" s="1">
        <f t="shared" si="52"/>
        <v>200</v>
      </c>
      <c r="BV94" s="1"/>
      <c r="BW94" s="1">
        <f t="shared" ref="BW94:CD94" si="53">BW3-BW93</f>
        <v>100</v>
      </c>
      <c r="BX94" s="1">
        <f t="shared" si="53"/>
        <v>157.5</v>
      </c>
      <c r="BY94" s="1">
        <f t="shared" si="53"/>
        <v>1750</v>
      </c>
      <c r="BZ94" s="1">
        <f t="shared" si="53"/>
        <v>1300</v>
      </c>
      <c r="CA94" s="1">
        <f t="shared" si="53"/>
        <v>500</v>
      </c>
      <c r="CB94" s="1">
        <f t="shared" si="53"/>
        <v>124.35999999999996</v>
      </c>
      <c r="CC94" s="1">
        <f t="shared" si="53"/>
        <v>3000</v>
      </c>
      <c r="CD94" s="1">
        <f t="shared" si="53"/>
        <v>500</v>
      </c>
      <c r="CE94" s="1"/>
      <c r="CF94" s="1">
        <f t="shared" ref="CF94:CT94" si="54">CF3-CF93</f>
        <v>1000</v>
      </c>
      <c r="CG94" s="1">
        <f t="shared" si="54"/>
        <v>330.3</v>
      </c>
      <c r="CH94" s="1">
        <f t="shared" si="54"/>
        <v>11560.5</v>
      </c>
      <c r="CI94" s="1">
        <f t="shared" si="54"/>
        <v>9468.6</v>
      </c>
      <c r="CJ94" s="1">
        <f t="shared" si="54"/>
        <v>33.03</v>
      </c>
      <c r="CK94" s="1">
        <f t="shared" si="54"/>
        <v>1266.1500000000001</v>
      </c>
      <c r="CL94" s="1">
        <f t="shared" si="54"/>
        <v>550.5</v>
      </c>
      <c r="CM94" s="1">
        <f t="shared" si="54"/>
        <v>110.1</v>
      </c>
      <c r="CN94" s="1">
        <f t="shared" si="54"/>
        <v>34.130000000000003</v>
      </c>
      <c r="CO94" s="1">
        <f t="shared" si="54"/>
        <v>165.15</v>
      </c>
      <c r="CP94" s="1">
        <f t="shared" si="54"/>
        <v>57.25</v>
      </c>
      <c r="CQ94" s="1">
        <f t="shared" si="54"/>
        <v>660.6</v>
      </c>
      <c r="CR94" s="1">
        <f t="shared" si="54"/>
        <v>550.5</v>
      </c>
      <c r="CS94" s="1">
        <f t="shared" si="54"/>
        <v>660.6</v>
      </c>
      <c r="CT94" s="1">
        <f t="shared" si="54"/>
        <v>6055.5</v>
      </c>
      <c r="CU94" s="1"/>
      <c r="CV94" s="1">
        <f t="shared" ref="CV94:DA94" si="55">CV3-CV93</f>
        <v>50</v>
      </c>
      <c r="CW94" s="1">
        <f t="shared" si="55"/>
        <v>50</v>
      </c>
      <c r="CX94" s="1">
        <f t="shared" si="55"/>
        <v>-1391.6999999999998</v>
      </c>
      <c r="CY94" s="1">
        <f t="shared" si="55"/>
        <v>250</v>
      </c>
      <c r="CZ94" s="1">
        <f t="shared" si="55"/>
        <v>350</v>
      </c>
      <c r="DA94" s="1">
        <f t="shared" si="55"/>
        <v>6842.18</v>
      </c>
    </row>
    <row r="96" spans="1:115" x14ac:dyDescent="0.25">
      <c r="A96" s="130"/>
      <c r="B96" s="130"/>
      <c r="C96" s="130"/>
      <c r="D96" s="130"/>
      <c r="E96" s="130"/>
      <c r="F96" s="130"/>
      <c r="G96" s="1"/>
      <c r="H96" s="1"/>
      <c r="I96" s="2"/>
      <c r="J96" s="1"/>
    </row>
  </sheetData>
  <sheetProtection sheet="1" selectLockedCells="1" selectUnlockedCells="1"/>
  <mergeCells count="11">
    <mergeCell ref="A63:F63"/>
    <mergeCell ref="A72:F72"/>
    <mergeCell ref="A90:F90"/>
    <mergeCell ref="A94:F94"/>
    <mergeCell ref="A96:F96"/>
    <mergeCell ref="AR17:AR18"/>
    <mergeCell ref="DI19:DJ19"/>
    <mergeCell ref="A21:F21"/>
    <mergeCell ref="A32:F32"/>
    <mergeCell ref="A46:F46"/>
    <mergeCell ref="L17:L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Cashbook Q2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Cllr Alex Greenwood</dc:creator>
  <cp:lastModifiedBy>Cllr Alex Greenwood</cp:lastModifiedBy>
  <dcterms:created xsi:type="dcterms:W3CDTF">2023-10-02T11:53:32Z</dcterms:created>
  <dcterms:modified xsi:type="dcterms:W3CDTF">2023-10-20T08:57:06Z</dcterms:modified>
</cp:coreProperties>
</file>