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 Greenwood\OneDrive\Desktop\Vault\30 Parish\34 Finance\35.09 Bank Recon 23-24\"/>
    </mc:Choice>
  </mc:AlternateContent>
  <xr:revisionPtr revIDLastSave="0" documentId="13_ncr:1_{3A0D46A4-5D8B-4BD8-9411-C2040BF261CD}" xr6:coauthVersionLast="47" xr6:coauthVersionMax="47" xr10:uidLastSave="{00000000-0000-0000-0000-000000000000}"/>
  <bookViews>
    <workbookView xWindow="-120" yWindow="-120" windowWidth="29040" windowHeight="17640" xr2:uid="{F8249B4C-1786-424E-BF44-83BFA199D9F3}"/>
  </bookViews>
  <sheets>
    <sheet name="Cashbook Q1 23-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G32" i="2"/>
  <c r="G2" i="2"/>
  <c r="DK10" i="2"/>
  <c r="DK9" i="2"/>
  <c r="I3" i="2"/>
  <c r="M4" i="2"/>
  <c r="AB4" i="2"/>
  <c r="AE4" i="2"/>
  <c r="AO4" i="2"/>
  <c r="AZ4" i="2"/>
  <c r="BD4" i="2"/>
  <c r="BF4" i="2"/>
  <c r="BH4" i="2"/>
  <c r="BJ4" i="2"/>
  <c r="BV4" i="2"/>
  <c r="CE4" i="2"/>
  <c r="CU4" i="2"/>
  <c r="DD4" i="2"/>
  <c r="DI4" i="2"/>
  <c r="I21" i="2"/>
  <c r="J21" i="2"/>
  <c r="H21" i="2" s="1"/>
  <c r="L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C21" i="2"/>
  <c r="AD21" i="2"/>
  <c r="AF21" i="2"/>
  <c r="AG21" i="2"/>
  <c r="AH21" i="2"/>
  <c r="AI21" i="2"/>
  <c r="AJ21" i="2"/>
  <c r="AK21" i="2"/>
  <c r="AL21" i="2"/>
  <c r="AM21" i="2"/>
  <c r="AN21" i="2"/>
  <c r="AP21" i="2"/>
  <c r="AQ21" i="2"/>
  <c r="AR21" i="2"/>
  <c r="AS21" i="2"/>
  <c r="AT21" i="2"/>
  <c r="AU21" i="2"/>
  <c r="AV21" i="2"/>
  <c r="AW21" i="2"/>
  <c r="AX21" i="2"/>
  <c r="AY21" i="2"/>
  <c r="BA21" i="2"/>
  <c r="BB21" i="2"/>
  <c r="BC21" i="2"/>
  <c r="BE21" i="2"/>
  <c r="BG21" i="2"/>
  <c r="BI21" i="2"/>
  <c r="BK21" i="2"/>
  <c r="BL21" i="2"/>
  <c r="BM21" i="2"/>
  <c r="BN21" i="2"/>
  <c r="BO21" i="2"/>
  <c r="BP21" i="2"/>
  <c r="BQ21" i="2"/>
  <c r="BR21" i="2"/>
  <c r="BS21" i="2"/>
  <c r="BT21" i="2"/>
  <c r="BU21" i="2"/>
  <c r="BW21" i="2"/>
  <c r="BX21" i="2"/>
  <c r="BY21" i="2"/>
  <c r="BZ21" i="2"/>
  <c r="CA21" i="2"/>
  <c r="CB21" i="2"/>
  <c r="CC21" i="2"/>
  <c r="CD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V21" i="2"/>
  <c r="CW21" i="2"/>
  <c r="CX21" i="2"/>
  <c r="CY21" i="2"/>
  <c r="CZ21" i="2"/>
  <c r="DA21" i="2"/>
  <c r="I32" i="2"/>
  <c r="J32" i="2"/>
  <c r="L32" i="2"/>
  <c r="N32" i="2"/>
  <c r="O32" i="2"/>
  <c r="P32" i="2"/>
  <c r="Q32" i="2"/>
  <c r="R32" i="2"/>
  <c r="S32" i="2"/>
  <c r="T32" i="2"/>
  <c r="T47" i="2" s="1"/>
  <c r="T48" i="2" s="1"/>
  <c r="U32" i="2"/>
  <c r="V32" i="2"/>
  <c r="W32" i="2"/>
  <c r="X32" i="2"/>
  <c r="Y32" i="2"/>
  <c r="Z32" i="2"/>
  <c r="AA32" i="2"/>
  <c r="AC32" i="2"/>
  <c r="AC47" i="2" s="1"/>
  <c r="AC48" i="2" s="1"/>
  <c r="AD32" i="2"/>
  <c r="AF32" i="2"/>
  <c r="AG32" i="2"/>
  <c r="AH32" i="2"/>
  <c r="AI32" i="2"/>
  <c r="AJ32" i="2"/>
  <c r="AK32" i="2"/>
  <c r="AL32" i="2"/>
  <c r="AM32" i="2"/>
  <c r="AN32" i="2"/>
  <c r="AP32" i="2"/>
  <c r="AQ32" i="2"/>
  <c r="AR32" i="2"/>
  <c r="AS32" i="2"/>
  <c r="AT32" i="2"/>
  <c r="AU32" i="2"/>
  <c r="AU47" i="2" s="1"/>
  <c r="AU48" i="2" s="1"/>
  <c r="AV32" i="2"/>
  <c r="AW32" i="2"/>
  <c r="AX32" i="2"/>
  <c r="AY32" i="2"/>
  <c r="BA32" i="2"/>
  <c r="BB32" i="2"/>
  <c r="BC32" i="2"/>
  <c r="BE32" i="2"/>
  <c r="BE47" i="2" s="1"/>
  <c r="BE48" i="2" s="1"/>
  <c r="BG32" i="2"/>
  <c r="BI32" i="2"/>
  <c r="BK32" i="2"/>
  <c r="BL32" i="2"/>
  <c r="BM32" i="2"/>
  <c r="BN32" i="2"/>
  <c r="BO32" i="2"/>
  <c r="BP32" i="2"/>
  <c r="BP47" i="2" s="1"/>
  <c r="BP48" i="2" s="1"/>
  <c r="BQ32" i="2"/>
  <c r="BR32" i="2"/>
  <c r="BS32" i="2"/>
  <c r="BT32" i="2"/>
  <c r="BU32" i="2"/>
  <c r="BW32" i="2"/>
  <c r="BX32" i="2"/>
  <c r="BY32" i="2"/>
  <c r="BY47" i="2" s="1"/>
  <c r="BY48" i="2" s="1"/>
  <c r="BZ32" i="2"/>
  <c r="CA32" i="2"/>
  <c r="CA47" i="2" s="1"/>
  <c r="CA48" i="2" s="1"/>
  <c r="CB32" i="2"/>
  <c r="CC32" i="2"/>
  <c r="CD32" i="2"/>
  <c r="CF32" i="2"/>
  <c r="CG32" i="2"/>
  <c r="CH32" i="2"/>
  <c r="CH47" i="2" s="1"/>
  <c r="CH48" i="2" s="1"/>
  <c r="CI32" i="2"/>
  <c r="CJ32" i="2"/>
  <c r="CJ47" i="2" s="1"/>
  <c r="CJ48" i="2" s="1"/>
  <c r="CK32" i="2"/>
  <c r="CL32" i="2"/>
  <c r="CM32" i="2"/>
  <c r="CN32" i="2"/>
  <c r="CO32" i="2"/>
  <c r="CP32" i="2"/>
  <c r="CP47" i="2" s="1"/>
  <c r="CP48" i="2" s="1"/>
  <c r="CQ32" i="2"/>
  <c r="CR32" i="2"/>
  <c r="CR47" i="2" s="1"/>
  <c r="CR48" i="2" s="1"/>
  <c r="CS32" i="2"/>
  <c r="CT32" i="2"/>
  <c r="CV32" i="2"/>
  <c r="CW32" i="2"/>
  <c r="CX32" i="2"/>
  <c r="CY32" i="2"/>
  <c r="CY47" i="2" s="1"/>
  <c r="CY48" i="2" s="1"/>
  <c r="CZ32" i="2"/>
  <c r="DA32" i="2"/>
  <c r="DA47" i="2" s="1"/>
  <c r="DA48" i="2" s="1"/>
  <c r="I46" i="2"/>
  <c r="J46" i="2"/>
  <c r="H46" i="2" s="1"/>
  <c r="G46" i="2" s="1"/>
  <c r="I50" i="2" s="1"/>
  <c r="L46" i="2"/>
  <c r="N46" i="2"/>
  <c r="O46" i="2"/>
  <c r="P46" i="2"/>
  <c r="P47" i="2" s="1"/>
  <c r="P48" i="2" s="1"/>
  <c r="Q46" i="2"/>
  <c r="R46" i="2"/>
  <c r="R47" i="2" s="1"/>
  <c r="R48" i="2" s="1"/>
  <c r="S46" i="2"/>
  <c r="T46" i="2"/>
  <c r="U46" i="2"/>
  <c r="V46" i="2"/>
  <c r="W46" i="2"/>
  <c r="W47" i="2" s="1"/>
  <c r="W48" i="2" s="1"/>
  <c r="X46" i="2"/>
  <c r="X47" i="2" s="1"/>
  <c r="X48" i="2" s="1"/>
  <c r="Y46" i="2"/>
  <c r="Y47" i="2" s="1"/>
  <c r="Y48" i="2" s="1"/>
  <c r="Z46" i="2"/>
  <c r="Z47" i="2" s="1"/>
  <c r="Z48" i="2" s="1"/>
  <c r="AA46" i="2"/>
  <c r="AC46" i="2"/>
  <c r="AD46" i="2"/>
  <c r="AF46" i="2"/>
  <c r="AG46" i="2"/>
  <c r="AG47" i="2" s="1"/>
  <c r="AG48" i="2" s="1"/>
  <c r="AH46" i="2"/>
  <c r="AH47" i="2" s="1"/>
  <c r="AH48" i="2" s="1"/>
  <c r="AI46" i="2"/>
  <c r="AI47" i="2" s="1"/>
  <c r="AI48" i="2" s="1"/>
  <c r="AJ46" i="2"/>
  <c r="AJ47" i="2" s="1"/>
  <c r="AJ48" i="2" s="1"/>
  <c r="AK46" i="2"/>
  <c r="AL46" i="2"/>
  <c r="AM46" i="2"/>
  <c r="AN46" i="2"/>
  <c r="AP46" i="2"/>
  <c r="AP47" i="2" s="1"/>
  <c r="AP48" i="2" s="1"/>
  <c r="AQ46" i="2"/>
  <c r="AQ47" i="2" s="1"/>
  <c r="AQ48" i="2" s="1"/>
  <c r="AR46" i="2"/>
  <c r="AR47" i="2" s="1"/>
  <c r="AR48" i="2" s="1"/>
  <c r="AS46" i="2"/>
  <c r="AS47" i="2" s="1"/>
  <c r="AS48" i="2" s="1"/>
  <c r="AT46" i="2"/>
  <c r="AU46" i="2"/>
  <c r="AV46" i="2"/>
  <c r="AW46" i="2"/>
  <c r="AX46" i="2"/>
  <c r="AX47" i="2" s="1"/>
  <c r="AX48" i="2" s="1"/>
  <c r="AY46" i="2"/>
  <c r="AY47" i="2" s="1"/>
  <c r="AY48" i="2" s="1"/>
  <c r="BA46" i="2"/>
  <c r="BA47" i="2" s="1"/>
  <c r="BA48" i="2" s="1"/>
  <c r="BB46" i="2"/>
  <c r="BB47" i="2" s="1"/>
  <c r="BB48" i="2" s="1"/>
  <c r="BC46" i="2"/>
  <c r="BE46" i="2"/>
  <c r="BG46" i="2"/>
  <c r="BI46" i="2"/>
  <c r="BK46" i="2"/>
  <c r="BK47" i="2" s="1"/>
  <c r="BK48" i="2" s="1"/>
  <c r="BL46" i="2"/>
  <c r="BL47" i="2" s="1"/>
  <c r="BL48" i="2" s="1"/>
  <c r="BM46" i="2"/>
  <c r="BM47" i="2" s="1"/>
  <c r="BM48" i="2" s="1"/>
  <c r="BN46" i="2"/>
  <c r="BN47" i="2" s="1"/>
  <c r="BN48" i="2" s="1"/>
  <c r="BO46" i="2"/>
  <c r="BP46" i="2"/>
  <c r="BQ46" i="2"/>
  <c r="BR46" i="2"/>
  <c r="BS46" i="2"/>
  <c r="BS47" i="2" s="1"/>
  <c r="BS48" i="2" s="1"/>
  <c r="BT46" i="2"/>
  <c r="BT47" i="2" s="1"/>
  <c r="BT48" i="2" s="1"/>
  <c r="BU46" i="2"/>
  <c r="BU47" i="2" s="1"/>
  <c r="BU48" i="2" s="1"/>
  <c r="BW46" i="2"/>
  <c r="BW47" i="2" s="1"/>
  <c r="BW48" i="2" s="1"/>
  <c r="BX46" i="2"/>
  <c r="BY46" i="2"/>
  <c r="BZ46" i="2"/>
  <c r="CA46" i="2"/>
  <c r="CB46" i="2"/>
  <c r="CC46" i="2"/>
  <c r="CC47" i="2" s="1"/>
  <c r="CC48" i="2" s="1"/>
  <c r="CD46" i="2"/>
  <c r="CD47" i="2" s="1"/>
  <c r="CD48" i="2" s="1"/>
  <c r="CF46" i="2"/>
  <c r="CF47" i="2" s="1"/>
  <c r="CF48" i="2" s="1"/>
  <c r="CG46" i="2"/>
  <c r="CH46" i="2"/>
  <c r="CI46" i="2"/>
  <c r="CJ46" i="2"/>
  <c r="CK46" i="2"/>
  <c r="CK47" i="2" s="1"/>
  <c r="CK48" i="2" s="1"/>
  <c r="CL46" i="2"/>
  <c r="CL47" i="2" s="1"/>
  <c r="CL48" i="2" s="1"/>
  <c r="CM46" i="2"/>
  <c r="CM47" i="2" s="1"/>
  <c r="CM48" i="2" s="1"/>
  <c r="CN46" i="2"/>
  <c r="CN47" i="2" s="1"/>
  <c r="CN48" i="2" s="1"/>
  <c r="CO46" i="2"/>
  <c r="CP46" i="2"/>
  <c r="CQ46" i="2"/>
  <c r="CR46" i="2"/>
  <c r="CS46" i="2"/>
  <c r="CS47" i="2" s="1"/>
  <c r="CS48" i="2" s="1"/>
  <c r="CT46" i="2"/>
  <c r="CT47" i="2" s="1"/>
  <c r="CT48" i="2" s="1"/>
  <c r="CV46" i="2"/>
  <c r="CV47" i="2" s="1"/>
  <c r="CV48" i="2" s="1"/>
  <c r="CW46" i="2"/>
  <c r="CW47" i="2" s="1"/>
  <c r="CW48" i="2" s="1"/>
  <c r="CX46" i="2"/>
  <c r="CY46" i="2"/>
  <c r="CZ46" i="2"/>
  <c r="DA46" i="2"/>
  <c r="AL47" i="2"/>
  <c r="AL48" i="2" s="1"/>
  <c r="BQ47" i="2"/>
  <c r="BQ48" i="2" s="1"/>
  <c r="CB47" i="2"/>
  <c r="CB48" i="2" s="1"/>
  <c r="J47" i="2" l="1"/>
  <c r="G21" i="2"/>
  <c r="BR47" i="2"/>
  <c r="BR48" i="2" s="1"/>
  <c r="BI47" i="2"/>
  <c r="BI48" i="2" s="1"/>
  <c r="AW47" i="2"/>
  <c r="AW48" i="2" s="1"/>
  <c r="AN47" i="2"/>
  <c r="AN48" i="2" s="1"/>
  <c r="AF47" i="2"/>
  <c r="AF48" i="2" s="1"/>
  <c r="V47" i="2"/>
  <c r="V48" i="2" s="1"/>
  <c r="N47" i="2"/>
  <c r="N48" i="2" s="1"/>
  <c r="CZ47" i="2"/>
  <c r="CZ48" i="2" s="1"/>
  <c r="CQ47" i="2"/>
  <c r="CQ48" i="2" s="1"/>
  <c r="BZ47" i="2"/>
  <c r="BZ48" i="2" s="1"/>
  <c r="BG47" i="2"/>
  <c r="BG48" i="2" s="1"/>
  <c r="AV47" i="2"/>
  <c r="AV48" i="2" s="1"/>
  <c r="AM47" i="2"/>
  <c r="AM48" i="2" s="1"/>
  <c r="AD47" i="2"/>
  <c r="AD48" i="2" s="1"/>
  <c r="L47" i="2"/>
  <c r="CI47" i="2"/>
  <c r="CI48" i="2" s="1"/>
  <c r="U47" i="2"/>
  <c r="U48" i="2" s="1"/>
  <c r="CX47" i="2"/>
  <c r="CX48" i="2" s="1"/>
  <c r="CO47" i="2"/>
  <c r="CO48" i="2" s="1"/>
  <c r="CG47" i="2"/>
  <c r="CG48" i="2" s="1"/>
  <c r="BX47" i="2"/>
  <c r="BX48" i="2" s="1"/>
  <c r="BO47" i="2"/>
  <c r="BO48" i="2" s="1"/>
  <c r="BC47" i="2"/>
  <c r="BC48" i="2" s="1"/>
  <c r="AT47" i="2"/>
  <c r="AT48" i="2" s="1"/>
  <c r="AK47" i="2"/>
  <c r="AK48" i="2" s="1"/>
  <c r="AA47" i="2"/>
  <c r="AA48" i="2" s="1"/>
  <c r="S47" i="2"/>
  <c r="S48" i="2" s="1"/>
  <c r="I47" i="2"/>
  <c r="I48" i="2" s="1"/>
  <c r="O47" i="2"/>
  <c r="O48" i="2" s="1"/>
  <c r="Q47" i="2"/>
  <c r="Q48" i="2" s="1"/>
</calcChain>
</file>

<file path=xl/sharedStrings.xml><?xml version="1.0" encoding="utf-8"?>
<sst xmlns="http://schemas.openxmlformats.org/spreadsheetml/2006/main" count="280" uniqueCount="181">
  <si>
    <t>Totals</t>
  </si>
  <si>
    <t>End June</t>
  </si>
  <si>
    <t>VODAFONE (parish mobile)</t>
  </si>
  <si>
    <t>Q1</t>
  </si>
  <si>
    <t>DD</t>
  </si>
  <si>
    <t>SERVICE CHARGES (bank charges)</t>
  </si>
  <si>
    <t>PAY</t>
  </si>
  <si>
    <t>BRIGGSPRIESTLEY (flags: voted to take from coronation)</t>
  </si>
  <si>
    <t>FPO</t>
  </si>
  <si>
    <t>RYBURN UNITED (room hire: 3 occasions)</t>
  </si>
  <si>
    <t>SOYLAND IN BLOOM (grant)</t>
  </si>
  <si>
    <t>TOWN PARISH  AUDIT (AGAR internal auditor)</t>
  </si>
  <si>
    <t>VAC (subscription)</t>
  </si>
  <si>
    <t xml:space="preserve">MS 365 (standard license) </t>
  </si>
  <si>
    <t>DEB</t>
  </si>
  <si>
    <t>MS 365 (basic licenses)</t>
  </si>
  <si>
    <t>CALDERDALE SELF STORAGE (assets storage)</t>
  </si>
  <si>
    <t>SO</t>
  </si>
  <si>
    <t>RIPPONDEN CHILDREN DAY (grant)</t>
  </si>
  <si>
    <t>End May</t>
  </si>
  <si>
    <t xml:space="preserve">CO-OP GROUP </t>
  </si>
  <si>
    <t>GO LOCAL (annual report)</t>
  </si>
  <si>
    <t>McAfee.com (anti-virus software)</t>
  </si>
  <si>
    <t>HMRC (VAT return)</t>
  </si>
  <si>
    <t>BGC</t>
  </si>
  <si>
    <t>Income</t>
  </si>
  <si>
    <t>End April</t>
  </si>
  <si>
    <t>JRB ENTERPRISE LTD (dog poo bags)</t>
  </si>
  <si>
    <t>POST OFFICE (stamps)</t>
  </si>
  <si>
    <t>??</t>
  </si>
  <si>
    <t>INSTANTPRINT (annual report)</t>
  </si>
  <si>
    <t>BARKISLAND ACTIVE (grant)</t>
  </si>
  <si>
    <t>CROWS (grant)</t>
  </si>
  <si>
    <t>SLCC (subscription)</t>
  </si>
  <si>
    <t>ZURICH (insurance)</t>
  </si>
  <si>
    <t>YLCA (subscription)</t>
  </si>
  <si>
    <t>INTEREST (GROSS)</t>
  </si>
  <si>
    <t>A G  GREENWOOD (plants for Rishworth Memorial)</t>
  </si>
  <si>
    <t>HMRC (tax and NI)</t>
  </si>
  <si>
    <t>CALDERDALE M.B.C. (precept)</t>
  </si>
  <si>
    <t>R1</t>
  </si>
  <si>
    <t>Working capital</t>
  </si>
  <si>
    <t>Premises</t>
  </si>
  <si>
    <t>Benches</t>
  </si>
  <si>
    <t>Railings</t>
  </si>
  <si>
    <t>Contingency at 20% of last years spend</t>
  </si>
  <si>
    <t>Rebranding new sign</t>
  </si>
  <si>
    <t>Co-option Expenses</t>
  </si>
  <si>
    <t xml:space="preserve">Election Expenses </t>
  </si>
  <si>
    <t>GDPR Registration</t>
  </si>
  <si>
    <t>Room Hire - Annual Assembly</t>
  </si>
  <si>
    <t>Door</t>
  </si>
  <si>
    <t>Handrail</t>
  </si>
  <si>
    <t>Tiles</t>
  </si>
  <si>
    <t xml:space="preserve">Window locks </t>
  </si>
  <si>
    <t>emergeny lights</t>
  </si>
  <si>
    <t>Lighting</t>
  </si>
  <si>
    <t xml:space="preserve">Décor </t>
  </si>
  <si>
    <t>box in control panels</t>
  </si>
  <si>
    <t>Carpet</t>
  </si>
  <si>
    <t>Toilets refit</t>
  </si>
  <si>
    <t>Electrics</t>
  </si>
  <si>
    <t>rendering, pointing</t>
  </si>
  <si>
    <t>roof</t>
  </si>
  <si>
    <t>Percussion tap</t>
  </si>
  <si>
    <t>Books</t>
  </si>
  <si>
    <t>Other Expenses</t>
  </si>
  <si>
    <t>Purchase of Xmas lights ringfenced</t>
  </si>
  <si>
    <t>Coronation Event (ringfenced)</t>
  </si>
  <si>
    <t>Cllr Outreach</t>
  </si>
  <si>
    <t>Remembrance Day</t>
  </si>
  <si>
    <t xml:space="preserve">Christmas Lights </t>
  </si>
  <si>
    <t>Parish Report &amp; Newsletters</t>
  </si>
  <si>
    <t>Website</t>
  </si>
  <si>
    <t>Rishworth turning circle</t>
  </si>
  <si>
    <t>Parking creation - ringfenced</t>
  </si>
  <si>
    <t>Road side vegetation removal</t>
  </si>
  <si>
    <t>Replant Ripponden War Memorail</t>
  </si>
  <si>
    <t>Odd job man</t>
  </si>
  <si>
    <t>General Tidy Up</t>
  </si>
  <si>
    <t>Dog Waste Bags</t>
  </si>
  <si>
    <t xml:space="preserve">Renovation of Seats &amp; Benches ringfenced </t>
  </si>
  <si>
    <t>Garden Competition</t>
  </si>
  <si>
    <t xml:space="preserve">CROWS annual maintance </t>
  </si>
  <si>
    <t>Hanging Baskets &amp; Planters</t>
  </si>
  <si>
    <t>Special projects</t>
  </si>
  <si>
    <t>s137</t>
  </si>
  <si>
    <t>Chairman's Allowance</t>
  </si>
  <si>
    <t>Training</t>
  </si>
  <si>
    <t>Travel</t>
  </si>
  <si>
    <t>Civic Regalia</t>
  </si>
  <si>
    <t>Bank Charges</t>
  </si>
  <si>
    <t>Reference Books</t>
  </si>
  <si>
    <t>Postage - Combined</t>
  </si>
  <si>
    <t>Servicing Equipment</t>
  </si>
  <si>
    <t>Audit Fees</t>
  </si>
  <si>
    <t>Telephone &amp; Internet</t>
  </si>
  <si>
    <t>Anti virus</t>
  </si>
  <si>
    <t>Office 365</t>
  </si>
  <si>
    <t>IT update - Library</t>
  </si>
  <si>
    <t>Stationery &amp; Supplies - Combined</t>
  </si>
  <si>
    <t>Training - library</t>
  </si>
  <si>
    <t>Work Place Pension</t>
  </si>
  <si>
    <t>NI and Tax - Library</t>
  </si>
  <si>
    <t>NI and Tax</t>
  </si>
  <si>
    <t>Volunteer Coordinator</t>
  </si>
  <si>
    <t>Additional Hours</t>
  </si>
  <si>
    <t xml:space="preserve">Clerk's Salary </t>
  </si>
  <si>
    <t xml:space="preserve">SLCC  </t>
  </si>
  <si>
    <t xml:space="preserve">YLCA   </t>
  </si>
  <si>
    <t>Toilet disposables</t>
  </si>
  <si>
    <t>Sanitary disposal</t>
  </si>
  <si>
    <t>Storage</t>
  </si>
  <si>
    <t>Security System</t>
  </si>
  <si>
    <t>Ebennzer Graveyard maint</t>
  </si>
  <si>
    <t>Ebennzer Graveyard and Hob Lane mow</t>
  </si>
  <si>
    <t>Repairs &amp; Maintenance</t>
  </si>
  <si>
    <t>Cleaning</t>
  </si>
  <si>
    <t>Window cleaning</t>
  </si>
  <si>
    <t>Gas &amp; Electricity</t>
  </si>
  <si>
    <t>Water Rates</t>
  </si>
  <si>
    <t>General Insurance - COMBINED</t>
  </si>
  <si>
    <t>Buildings Insurance</t>
  </si>
  <si>
    <t>Move and set up costs</t>
  </si>
  <si>
    <t>VAT</t>
  </si>
  <si>
    <t>Receipts</t>
  </si>
  <si>
    <t>Payments</t>
  </si>
  <si>
    <t>Description</t>
  </si>
  <si>
    <t>Checked</t>
  </si>
  <si>
    <t>Payment type</t>
  </si>
  <si>
    <t>Res no.</t>
  </si>
  <si>
    <t>Inv. no.</t>
  </si>
  <si>
    <t>Date</t>
  </si>
  <si>
    <t>R1 (BBI)</t>
  </si>
  <si>
    <t>R6</t>
  </si>
  <si>
    <t>R5 (TA)</t>
  </si>
  <si>
    <t>R4 (TA)</t>
  </si>
  <si>
    <t>Reserves monies outside of budget</t>
  </si>
  <si>
    <t>Other</t>
  </si>
  <si>
    <t>Library</t>
  </si>
  <si>
    <t>R2 (TA)</t>
  </si>
  <si>
    <t>R3 (TA)</t>
  </si>
  <si>
    <t>Comms</t>
  </si>
  <si>
    <t>Environment</t>
  </si>
  <si>
    <t>Projects/Grants</t>
  </si>
  <si>
    <t>S137</t>
  </si>
  <si>
    <t>Civic</t>
  </si>
  <si>
    <t>Members</t>
  </si>
  <si>
    <t>Adminstrative</t>
  </si>
  <si>
    <t>Employment</t>
  </si>
  <si>
    <t>Subs</t>
  </si>
  <si>
    <t>23/24 budget allocation total</t>
  </si>
  <si>
    <t>2022-18589.2</t>
  </si>
  <si>
    <t>2022-18589.3</t>
  </si>
  <si>
    <t>2022-18589.4</t>
  </si>
  <si>
    <t>2022-18589.6</t>
  </si>
  <si>
    <t>2022-18589.7</t>
  </si>
  <si>
    <t>2022-18589.8</t>
  </si>
  <si>
    <t>2022-18589.9</t>
  </si>
  <si>
    <t>2022-18589.10</t>
  </si>
  <si>
    <t>2022-18589.11</t>
  </si>
  <si>
    <t>2022-18589.12</t>
  </si>
  <si>
    <t>2022-18589.13</t>
  </si>
  <si>
    <t>2022-18592</t>
  </si>
  <si>
    <t>2022-18590.5</t>
  </si>
  <si>
    <t>2022-18590.1</t>
  </si>
  <si>
    <t>2022-18590.17</t>
  </si>
  <si>
    <t>2022-18590.20</t>
  </si>
  <si>
    <t>2022-18590.6</t>
  </si>
  <si>
    <r>
      <rPr>
        <i/>
        <sz val="8"/>
        <color rgb="FF000000"/>
        <rFont val="Calibri"/>
        <family val="2"/>
        <scheme val="minor"/>
      </rPr>
      <t>2022-18590.12</t>
    </r>
    <r>
      <rPr>
        <sz val="8"/>
        <color rgb="FF000000"/>
        <rFont val="Calibri"/>
        <family val="2"/>
        <scheme val="minor"/>
      </rPr>
      <t>/2022-18591</t>
    </r>
  </si>
  <si>
    <t>2022-18545</t>
  </si>
  <si>
    <t>ENV2022-24</t>
  </si>
  <si>
    <t>Q1 receipts total</t>
  </si>
  <si>
    <t>Balance</t>
  </si>
  <si>
    <t>Remaining budget allocation</t>
  </si>
  <si>
    <t>Treasurers account</t>
  </si>
  <si>
    <t>Business account balance</t>
  </si>
  <si>
    <t xml:space="preserve">Non-budgeted capacity to spend (total balance minus working capital minus budget) </t>
  </si>
  <si>
    <t>Total balance: across all accounts (ref: AGAR box 7)</t>
  </si>
  <si>
    <t>SALARY (redacted details)</t>
  </si>
  <si>
    <t>MOORLAND BOOK KEEPING (payroll 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</si>
</sst>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theme="1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center" textRotation="90" wrapText="1"/>
    </xf>
    <xf numFmtId="0" fontId="1" fillId="0" borderId="0" xfId="0" applyFont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textRotation="90" wrapText="1"/>
    </xf>
    <xf numFmtId="0" fontId="7" fillId="0" borderId="11" xfId="0" applyFont="1" applyBorder="1" applyAlignment="1">
      <alignment horizontal="center" wrapText="1"/>
    </xf>
    <xf numFmtId="0" fontId="7" fillId="11" borderId="11" xfId="0" applyFont="1" applyFill="1" applyBorder="1" applyAlignment="1">
      <alignment horizontal="center" wrapText="1"/>
    </xf>
    <xf numFmtId="0" fontId="6" fillId="0" borderId="11" xfId="0" applyFont="1" applyBorder="1"/>
    <xf numFmtId="0" fontId="6" fillId="8" borderId="11" xfId="0" applyFont="1" applyFill="1" applyBorder="1" applyAlignment="1">
      <alignment horizontal="center" textRotation="90" wrapText="1"/>
    </xf>
    <xf numFmtId="0" fontId="7" fillId="5" borderId="0" xfId="0" applyFont="1" applyFill="1" applyAlignment="1">
      <alignment textRotation="90"/>
    </xf>
    <xf numFmtId="0" fontId="6" fillId="0" borderId="0" xfId="0" applyFont="1"/>
    <xf numFmtId="0" fontId="7" fillId="10" borderId="29" xfId="0" applyFont="1" applyFill="1" applyBorder="1" applyAlignment="1">
      <alignment horizontal="center" wrapText="1"/>
    </xf>
    <xf numFmtId="0" fontId="6" fillId="8" borderId="23" xfId="0" applyFont="1" applyFill="1" applyBorder="1"/>
    <xf numFmtId="0" fontId="6" fillId="8" borderId="22" xfId="0" applyFont="1" applyFill="1" applyBorder="1"/>
    <xf numFmtId="0" fontId="7" fillId="9" borderId="29" xfId="0" applyFont="1" applyFill="1" applyBorder="1" applyAlignment="1">
      <alignment horizontal="center" wrapText="1"/>
    </xf>
    <xf numFmtId="2" fontId="2" fillId="0" borderId="11" xfId="0" applyNumberFormat="1" applyFont="1" applyBorder="1"/>
    <xf numFmtId="2" fontId="1" fillId="0" borderId="0" xfId="0" applyNumberFormat="1" applyFont="1"/>
    <xf numFmtId="0" fontId="3" fillId="4" borderId="15" xfId="0" applyFont="1" applyFill="1" applyBorder="1" applyAlignment="1">
      <alignment horizontal="center" wrapText="1"/>
    </xf>
    <xf numFmtId="0" fontId="7" fillId="10" borderId="27" xfId="0" applyFont="1" applyFill="1" applyBorder="1" applyAlignment="1">
      <alignment horizontal="center" wrapText="1"/>
    </xf>
    <xf numFmtId="0" fontId="6" fillId="8" borderId="28" xfId="0" applyFont="1" applyFill="1" applyBorder="1"/>
    <xf numFmtId="0" fontId="6" fillId="8" borderId="25" xfId="0" applyFont="1" applyFill="1" applyBorder="1"/>
    <xf numFmtId="0" fontId="6" fillId="8" borderId="26" xfId="0" applyFont="1" applyFill="1" applyBorder="1"/>
    <xf numFmtId="0" fontId="7" fillId="9" borderId="27" xfId="0" applyFont="1" applyFill="1" applyBorder="1" applyAlignment="1">
      <alignment horizontal="center" wrapText="1"/>
    </xf>
    <xf numFmtId="0" fontId="6" fillId="8" borderId="20" xfId="0" applyFont="1" applyFill="1" applyBorder="1"/>
    <xf numFmtId="0" fontId="3" fillId="0" borderId="11" xfId="0" applyFont="1" applyBorder="1" applyAlignment="1">
      <alignment textRotation="90" wrapText="1"/>
    </xf>
    <xf numFmtId="0" fontId="3" fillId="0" borderId="11" xfId="0" applyFont="1" applyBorder="1" applyAlignment="1">
      <alignment horizontal="left" textRotation="90" wrapText="1"/>
    </xf>
    <xf numFmtId="0" fontId="8" fillId="2" borderId="11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4" borderId="15" xfId="0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textRotation="90" wrapText="1"/>
    </xf>
    <xf numFmtId="0" fontId="7" fillId="0" borderId="11" xfId="0" applyFont="1" applyBorder="1" applyAlignment="1">
      <alignment textRotation="90"/>
    </xf>
    <xf numFmtId="0" fontId="6" fillId="0" borderId="11" xfId="0" applyFont="1" applyBorder="1" applyAlignment="1">
      <alignment textRotation="90"/>
    </xf>
    <xf numFmtId="0" fontId="7" fillId="8" borderId="11" xfId="0" applyFont="1" applyFill="1" applyBorder="1" applyAlignment="1">
      <alignment textRotation="90"/>
    </xf>
    <xf numFmtId="0" fontId="7" fillId="0" borderId="0" xfId="0" applyFont="1" applyAlignment="1">
      <alignment textRotation="90"/>
    </xf>
    <xf numFmtId="0" fontId="7" fillId="10" borderId="24" xfId="0" applyFont="1" applyFill="1" applyBorder="1" applyAlignment="1">
      <alignment horizontal="center" textRotation="90" wrapText="1"/>
    </xf>
    <xf numFmtId="0" fontId="6" fillId="8" borderId="11" xfId="0" applyFont="1" applyFill="1" applyBorder="1" applyAlignment="1">
      <alignment textRotation="90"/>
    </xf>
    <xf numFmtId="0" fontId="6" fillId="8" borderId="21" xfId="0" applyFont="1" applyFill="1" applyBorder="1" applyAlignment="1">
      <alignment textRotation="90"/>
    </xf>
    <xf numFmtId="0" fontId="7" fillId="9" borderId="24" xfId="0" applyFont="1" applyFill="1" applyBorder="1" applyAlignment="1">
      <alignment horizontal="center" textRotation="90" wrapText="1"/>
    </xf>
    <xf numFmtId="0" fontId="6" fillId="8" borderId="20" xfId="0" applyFont="1" applyFill="1" applyBorder="1" applyAlignment="1">
      <alignment textRotation="90"/>
    </xf>
    <xf numFmtId="0" fontId="3" fillId="4" borderId="4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textRotation="90" wrapText="1"/>
    </xf>
    <xf numFmtId="0" fontId="7" fillId="0" borderId="11" xfId="0" applyFont="1" applyBorder="1" applyAlignment="1">
      <alignment textRotation="90" wrapText="1"/>
    </xf>
    <xf numFmtId="0" fontId="7" fillId="0" borderId="19" xfId="0" applyFont="1" applyBorder="1" applyAlignment="1">
      <alignment textRotation="90"/>
    </xf>
    <xf numFmtId="0" fontId="7" fillId="10" borderId="17" xfId="0" applyFont="1" applyFill="1" applyBorder="1" applyAlignment="1">
      <alignment textRotation="90" wrapText="1"/>
    </xf>
    <xf numFmtId="0" fontId="6" fillId="8" borderId="18" xfId="0" applyFont="1" applyFill="1" applyBorder="1" applyAlignment="1">
      <alignment textRotation="90"/>
    </xf>
    <xf numFmtId="0" fontId="6" fillId="8" borderId="16" xfId="0" applyFont="1" applyFill="1" applyBorder="1" applyAlignment="1">
      <alignment textRotation="90"/>
    </xf>
    <xf numFmtId="0" fontId="7" fillId="9" borderId="17" xfId="0" applyFont="1" applyFill="1" applyBorder="1" applyAlignment="1">
      <alignment textRotation="90" wrapText="1"/>
    </xf>
    <xf numFmtId="14" fontId="1" fillId="0" borderId="0" xfId="0" applyNumberFormat="1" applyFont="1"/>
    <xf numFmtId="49" fontId="5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/>
    <xf numFmtId="0" fontId="1" fillId="0" borderId="15" xfId="0" applyFont="1" applyBorder="1"/>
    <xf numFmtId="0" fontId="1" fillId="4" borderId="4" xfId="0" applyFont="1" applyFill="1" applyBorder="1"/>
    <xf numFmtId="0" fontId="1" fillId="7" borderId="0" xfId="0" applyFont="1" applyFill="1"/>
    <xf numFmtId="0" fontId="1" fillId="4" borderId="15" xfId="0" applyFont="1" applyFill="1" applyBorder="1"/>
    <xf numFmtId="0" fontId="1" fillId="5" borderId="0" xfId="0" applyFont="1" applyFill="1"/>
    <xf numFmtId="0" fontId="5" fillId="0" borderId="0" xfId="0" applyFont="1"/>
    <xf numFmtId="0" fontId="9" fillId="0" borderId="0" xfId="0" applyFont="1"/>
    <xf numFmtId="0" fontId="1" fillId="0" borderId="4" xfId="0" applyFont="1" applyBorder="1"/>
    <xf numFmtId="0" fontId="1" fillId="4" borderId="14" xfId="0" applyFont="1" applyFill="1" applyBorder="1"/>
    <xf numFmtId="0" fontId="1" fillId="0" borderId="14" xfId="0" applyFont="1" applyBorder="1"/>
    <xf numFmtId="0" fontId="2" fillId="7" borderId="0" xfId="0" applyFont="1" applyFill="1"/>
    <xf numFmtId="0" fontId="1" fillId="3" borderId="0" xfId="0" applyFont="1" applyFill="1"/>
    <xf numFmtId="0" fontId="1" fillId="0" borderId="13" xfId="0" applyFont="1" applyBorder="1"/>
    <xf numFmtId="0" fontId="1" fillId="4" borderId="13" xfId="0" applyFont="1" applyFill="1" applyBorder="1"/>
    <xf numFmtId="0" fontId="10" fillId="0" borderId="0" xfId="0" applyFont="1"/>
    <xf numFmtId="2" fontId="2" fillId="6" borderId="12" xfId="0" applyNumberFormat="1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10" xfId="0" applyFont="1" applyFill="1" applyBorder="1"/>
    <xf numFmtId="0" fontId="3" fillId="0" borderId="4" xfId="0" applyFont="1" applyBorder="1"/>
    <xf numFmtId="0" fontId="3" fillId="0" borderId="0" xfId="0" applyFont="1"/>
    <xf numFmtId="0" fontId="2" fillId="4" borderId="4" xfId="0" applyFont="1" applyFill="1" applyBorder="1"/>
    <xf numFmtId="0" fontId="2" fillId="5" borderId="0" xfId="0" applyFont="1" applyFill="1"/>
    <xf numFmtId="0" fontId="1" fillId="0" borderId="0" xfId="0" applyFont="1" applyAlignment="1">
      <alignment horizontal="left"/>
    </xf>
    <xf numFmtId="0" fontId="1" fillId="3" borderId="9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12" borderId="0" xfId="0" applyFont="1" applyFill="1"/>
    <xf numFmtId="2" fontId="1" fillId="12" borderId="0" xfId="0" applyNumberFormat="1" applyFont="1" applyFill="1"/>
    <xf numFmtId="0" fontId="1" fillId="1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4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59CE-22E4-49FA-917D-D3EEC592AE69}">
  <dimension ref="A1:DK50"/>
  <sheetViews>
    <sheetView tabSelected="1" zoomScaleNormal="100" workbookViewId="0">
      <selection activeCell="P10" sqref="P10"/>
    </sheetView>
  </sheetViews>
  <sheetFormatPr defaultRowHeight="15" x14ac:dyDescent="0.25"/>
  <cols>
    <col min="2" max="2" width="5.85546875" bestFit="1" customWidth="1"/>
    <col min="3" max="3" width="11.42578125" customWidth="1"/>
    <col min="4" max="4" width="7" bestFit="1" customWidth="1"/>
    <col min="5" max="5" width="3" bestFit="1" customWidth="1"/>
    <col min="6" max="6" width="37.7109375" customWidth="1"/>
    <col min="7" max="7" width="11.5703125" bestFit="1" customWidth="1"/>
    <col min="8" max="8" width="8.28515625" bestFit="1" customWidth="1"/>
    <col min="9" max="9" width="9.5703125" bestFit="1" customWidth="1"/>
    <col min="10" max="10" width="7" bestFit="1" customWidth="1"/>
    <col min="11" max="11" width="2.5703125" customWidth="1"/>
    <col min="12" max="12" width="6.5703125" bestFit="1" customWidth="1"/>
    <col min="13" max="13" width="2.5703125" bestFit="1" customWidth="1"/>
    <col min="14" max="15" width="3.5703125" bestFit="1" customWidth="1"/>
    <col min="16" max="16" width="6.140625" bestFit="1" customWidth="1"/>
    <col min="17" max="17" width="3.5703125" bestFit="1" customWidth="1"/>
    <col min="18" max="18" width="4.42578125" bestFit="1" customWidth="1"/>
    <col min="19" max="19" width="3.5703125" bestFit="1" customWidth="1"/>
    <col min="20" max="20" width="4.42578125" bestFit="1" customWidth="1"/>
    <col min="21" max="24" width="3.5703125" bestFit="1" customWidth="1"/>
    <col min="25" max="25" width="6.140625" bestFit="1" customWidth="1"/>
    <col min="26" max="26" width="2.5703125" bestFit="1" customWidth="1"/>
    <col min="27" max="27" width="3.5703125" bestFit="1" customWidth="1"/>
    <col min="28" max="28" width="2.5703125" bestFit="1" customWidth="1"/>
    <col min="29" max="29" width="4.42578125" bestFit="1" customWidth="1"/>
    <col min="30" max="30" width="3.5703125" bestFit="1" customWidth="1"/>
    <col min="31" max="31" width="2.5703125" bestFit="1" customWidth="1"/>
    <col min="32" max="32" width="7" bestFit="1" customWidth="1"/>
    <col min="33" max="34" width="4.42578125" bestFit="1" customWidth="1"/>
    <col min="35" max="35" width="5.28515625" bestFit="1" customWidth="1"/>
    <col min="36" max="36" width="4.42578125" bestFit="1" customWidth="1"/>
    <col min="37" max="38" width="3.5703125" bestFit="1" customWidth="1"/>
    <col min="39" max="39" width="2.5703125" bestFit="1" customWidth="1"/>
    <col min="40" max="40" width="3.5703125" bestFit="1" customWidth="1"/>
    <col min="41" max="41" width="4.28515625" bestFit="1" customWidth="1"/>
    <col min="42" max="42" width="4.42578125" bestFit="1" customWidth="1"/>
    <col min="43" max="43" width="3.5703125" bestFit="1" customWidth="1"/>
    <col min="44" max="44" width="4.42578125" bestFit="1" customWidth="1"/>
    <col min="45" max="46" width="5.28515625" bestFit="1" customWidth="1"/>
    <col min="47" max="48" width="3.5703125" bestFit="1" customWidth="1"/>
    <col min="49" max="49" width="5.28515625" bestFit="1" customWidth="1"/>
    <col min="50" max="52" width="2.5703125" bestFit="1" customWidth="1"/>
    <col min="53" max="53" width="3.5703125" bestFit="1" customWidth="1"/>
    <col min="54" max="54" width="2.5703125" bestFit="1" customWidth="1"/>
    <col min="55" max="55" width="4.42578125" bestFit="1" customWidth="1"/>
    <col min="56" max="56" width="2.5703125" bestFit="1" customWidth="1"/>
    <col min="57" max="57" width="4.42578125" bestFit="1" customWidth="1"/>
    <col min="58" max="58" width="2.5703125" bestFit="1" customWidth="1"/>
    <col min="59" max="59" width="4.42578125" bestFit="1" customWidth="1"/>
    <col min="60" max="60" width="4.28515625" bestFit="1" customWidth="1"/>
    <col min="61" max="61" width="4.42578125" bestFit="1" customWidth="1"/>
    <col min="62" max="62" width="2.5703125" bestFit="1" customWidth="1"/>
    <col min="63" max="63" width="5.28515625" bestFit="1" customWidth="1"/>
    <col min="64" max="64" width="3.5703125" bestFit="1" customWidth="1"/>
    <col min="65" max="65" width="2.5703125" bestFit="1" customWidth="1"/>
    <col min="66" max="66" width="3.5703125" bestFit="1" customWidth="1"/>
    <col min="67" max="67" width="5.28515625" bestFit="1" customWidth="1"/>
    <col min="68" max="68" width="3.5703125" bestFit="1" customWidth="1"/>
    <col min="69" max="69" width="4.42578125" bestFit="1" customWidth="1"/>
    <col min="70" max="70" width="3.5703125" bestFit="1" customWidth="1"/>
    <col min="71" max="72" width="4.42578125" bestFit="1" customWidth="1"/>
    <col min="73" max="73" width="3.5703125" bestFit="1" customWidth="1"/>
    <col min="74" max="74" width="2.5703125" bestFit="1" customWidth="1"/>
    <col min="75" max="75" width="3.5703125" bestFit="1" customWidth="1"/>
    <col min="76" max="76" width="5.28515625" bestFit="1" customWidth="1"/>
    <col min="77" max="78" width="4.42578125" bestFit="1" customWidth="1"/>
    <col min="79" max="79" width="3.5703125" bestFit="1" customWidth="1"/>
    <col min="80" max="80" width="5.28515625" bestFit="1" customWidth="1"/>
    <col min="81" max="81" width="4.42578125" bestFit="1" customWidth="1"/>
    <col min="82" max="82" width="3.5703125" bestFit="1" customWidth="1"/>
    <col min="83" max="83" width="2.5703125" bestFit="1" customWidth="1"/>
    <col min="84" max="84" width="4.42578125" bestFit="1" customWidth="1"/>
    <col min="85" max="85" width="5.28515625" bestFit="1" customWidth="1"/>
    <col min="86" max="86" width="7" bestFit="1" customWidth="1"/>
    <col min="87" max="87" width="6.140625" bestFit="1" customWidth="1"/>
    <col min="88" max="88" width="5.28515625" bestFit="1" customWidth="1"/>
    <col min="89" max="89" width="7" bestFit="1" customWidth="1"/>
    <col min="90" max="91" width="5.28515625" bestFit="1" customWidth="1"/>
    <col min="92" max="94" width="6.140625" bestFit="1" customWidth="1"/>
    <col min="95" max="97" width="5.28515625" bestFit="1" customWidth="1"/>
    <col min="98" max="98" width="6.140625" bestFit="1" customWidth="1"/>
    <col min="99" max="101" width="2.5703125" bestFit="1" customWidth="1"/>
    <col min="102" max="102" width="4.42578125" bestFit="1" customWidth="1"/>
    <col min="103" max="104" width="3.5703125" bestFit="1" customWidth="1"/>
    <col min="105" max="105" width="4.42578125" bestFit="1" customWidth="1"/>
    <col min="106" max="106" width="3.7109375" customWidth="1"/>
    <col min="107" max="107" width="2.42578125" customWidth="1"/>
    <col min="108" max="108" width="7" bestFit="1" customWidth="1"/>
    <col min="109" max="110" width="5.7109375" bestFit="1" customWidth="1"/>
    <col min="111" max="111" width="2.7109375" bestFit="1" customWidth="1"/>
    <col min="112" max="112" width="2.85546875" customWidth="1"/>
    <col min="113" max="113" width="9" bestFit="1" customWidth="1"/>
    <col min="114" max="114" width="12.28515625" bestFit="1" customWidth="1"/>
    <col min="115" max="115" width="6.140625" bestFit="1" customWidth="1"/>
  </cols>
  <sheetData>
    <row r="1" spans="1:115" ht="56.25" thickBot="1" x14ac:dyDescent="0.3">
      <c r="A1" s="1" t="s">
        <v>132</v>
      </c>
      <c r="B1" s="1" t="s">
        <v>131</v>
      </c>
      <c r="C1" s="2" t="s">
        <v>130</v>
      </c>
      <c r="D1" s="3" t="s">
        <v>129</v>
      </c>
      <c r="E1" s="4" t="s">
        <v>128</v>
      </c>
      <c r="F1" s="1" t="s">
        <v>127</v>
      </c>
      <c r="G1" s="5" t="s">
        <v>178</v>
      </c>
      <c r="H1" s="1" t="s">
        <v>176</v>
      </c>
      <c r="I1" s="1" t="s">
        <v>151</v>
      </c>
      <c r="J1" s="6"/>
      <c r="K1" s="7"/>
      <c r="L1" s="8" t="s">
        <v>124</v>
      </c>
      <c r="M1" s="9" t="s">
        <v>42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9" t="s">
        <v>150</v>
      </c>
      <c r="AC1" s="10"/>
      <c r="AD1" s="10"/>
      <c r="AE1" s="9" t="s">
        <v>149</v>
      </c>
      <c r="AF1" s="10"/>
      <c r="AG1" s="10"/>
      <c r="AH1" s="10"/>
      <c r="AI1" s="10"/>
      <c r="AJ1" s="10"/>
      <c r="AK1" s="10"/>
      <c r="AL1" s="10"/>
      <c r="AM1" s="10"/>
      <c r="AN1" s="10"/>
      <c r="AO1" s="9" t="s">
        <v>148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9" t="s">
        <v>147</v>
      </c>
      <c r="BA1" s="10"/>
      <c r="BB1" s="11"/>
      <c r="BC1" s="11"/>
      <c r="BD1" s="9" t="s">
        <v>146</v>
      </c>
      <c r="BE1" s="12"/>
      <c r="BF1" s="9" t="s">
        <v>145</v>
      </c>
      <c r="BG1" s="12"/>
      <c r="BH1" s="9" t="s">
        <v>144</v>
      </c>
      <c r="BI1" s="12"/>
      <c r="BJ1" s="9" t="s">
        <v>143</v>
      </c>
      <c r="BK1" s="12"/>
      <c r="BL1" s="12"/>
      <c r="BM1" s="12"/>
      <c r="BN1" s="13" t="s">
        <v>135</v>
      </c>
      <c r="BO1" s="12"/>
      <c r="BP1" s="12"/>
      <c r="BQ1" s="12"/>
      <c r="BR1" s="12"/>
      <c r="BS1" s="12"/>
      <c r="BT1" s="12"/>
      <c r="BU1" s="12"/>
      <c r="BV1" s="9" t="s">
        <v>142</v>
      </c>
      <c r="BW1" s="12"/>
      <c r="BX1" s="12"/>
      <c r="BY1" s="12"/>
      <c r="BZ1" s="12"/>
      <c r="CA1" s="12"/>
      <c r="CB1" s="13" t="s">
        <v>141</v>
      </c>
      <c r="CC1" s="13" t="s">
        <v>140</v>
      </c>
      <c r="CD1" s="12"/>
      <c r="CE1" s="9" t="s">
        <v>139</v>
      </c>
      <c r="CF1" s="12"/>
      <c r="CG1" s="12"/>
      <c r="CH1" s="13" t="s">
        <v>134</v>
      </c>
      <c r="CI1" s="13" t="s">
        <v>134</v>
      </c>
      <c r="CJ1" s="13" t="s">
        <v>134</v>
      </c>
      <c r="CK1" s="12"/>
      <c r="CL1" s="12"/>
      <c r="CM1" s="12"/>
      <c r="CN1" s="13" t="s">
        <v>134</v>
      </c>
      <c r="CO1" s="13" t="s">
        <v>134</v>
      </c>
      <c r="CP1" s="12"/>
      <c r="CQ1" s="12"/>
      <c r="CR1" s="13" t="s">
        <v>134</v>
      </c>
      <c r="CS1" s="12"/>
      <c r="CT1" s="12"/>
      <c r="CU1" s="9" t="s">
        <v>138</v>
      </c>
      <c r="CV1" s="12"/>
      <c r="CW1" s="12"/>
      <c r="CX1" s="12"/>
      <c r="CY1" s="12"/>
      <c r="CZ1" s="12"/>
      <c r="DA1" s="12"/>
      <c r="DB1" s="14"/>
      <c r="DC1" s="15"/>
      <c r="DD1" s="16" t="s">
        <v>175</v>
      </c>
      <c r="DE1" s="17" t="s">
        <v>136</v>
      </c>
      <c r="DF1" s="17" t="s">
        <v>135</v>
      </c>
      <c r="DG1" s="18" t="s">
        <v>134</v>
      </c>
      <c r="DH1" s="15"/>
      <c r="DI1" s="19" t="s">
        <v>41</v>
      </c>
      <c r="DJ1" s="18" t="s">
        <v>133</v>
      </c>
      <c r="DK1" s="18"/>
    </row>
    <row r="2" spans="1:115" ht="15.75" thickBot="1" x14ac:dyDescent="0.3">
      <c r="A2" s="1"/>
      <c r="B2" s="1"/>
      <c r="C2" s="2"/>
      <c r="D2" s="3"/>
      <c r="E2" s="4"/>
      <c r="F2" s="1"/>
      <c r="G2" s="20">
        <f>SUM(H2,DD2,DI2)</f>
        <v>135012.56</v>
      </c>
      <c r="H2" s="21">
        <v>79016.600000000006</v>
      </c>
      <c r="I2" s="1"/>
      <c r="J2" s="6"/>
      <c r="K2" s="22"/>
      <c r="L2" s="8"/>
      <c r="M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9"/>
      <c r="AC2" s="10"/>
      <c r="AD2" s="10"/>
      <c r="AE2" s="9"/>
      <c r="AF2" s="10"/>
      <c r="AG2" s="10"/>
      <c r="AH2" s="10"/>
      <c r="AI2" s="10"/>
      <c r="AJ2" s="10"/>
      <c r="AK2" s="10"/>
      <c r="AL2" s="10"/>
      <c r="AM2" s="10"/>
      <c r="AN2" s="10"/>
      <c r="AO2" s="9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9"/>
      <c r="BA2" s="10"/>
      <c r="BB2" s="11"/>
      <c r="BC2" s="11"/>
      <c r="BD2" s="9"/>
      <c r="BE2" s="12"/>
      <c r="BF2" s="9"/>
      <c r="BG2" s="12"/>
      <c r="BH2" s="9"/>
      <c r="BI2" s="12"/>
      <c r="BJ2" s="9"/>
      <c r="BK2" s="12"/>
      <c r="BL2" s="12"/>
      <c r="BM2" s="12"/>
      <c r="BN2" s="13"/>
      <c r="BO2" s="12"/>
      <c r="BP2" s="12"/>
      <c r="BQ2" s="12"/>
      <c r="BR2" s="12"/>
      <c r="BS2" s="12"/>
      <c r="BT2" s="12"/>
      <c r="BU2" s="12"/>
      <c r="BV2" s="9"/>
      <c r="BW2" s="12"/>
      <c r="BX2" s="12"/>
      <c r="BY2" s="12"/>
      <c r="BZ2" s="12"/>
      <c r="CA2" s="12"/>
      <c r="CB2" s="13"/>
      <c r="CC2" s="13"/>
      <c r="CD2" s="12"/>
      <c r="CE2" s="9"/>
      <c r="CF2" s="12"/>
      <c r="CG2" s="12"/>
      <c r="CH2" s="13"/>
      <c r="CI2" s="13"/>
      <c r="CJ2" s="13"/>
      <c r="CK2" s="12"/>
      <c r="CL2" s="12"/>
      <c r="CM2" s="12"/>
      <c r="CN2" s="13"/>
      <c r="CO2" s="13"/>
      <c r="CP2" s="12"/>
      <c r="CQ2" s="12"/>
      <c r="CR2" s="13"/>
      <c r="CS2" s="12"/>
      <c r="CT2" s="12"/>
      <c r="CU2" s="9"/>
      <c r="CV2" s="12"/>
      <c r="CW2" s="12"/>
      <c r="CX2" s="12"/>
      <c r="CY2" s="12"/>
      <c r="CZ2" s="12"/>
      <c r="DA2" s="12"/>
      <c r="DB2" s="14"/>
      <c r="DC2" s="15"/>
      <c r="DD2" s="23">
        <v>5194.5600000000004</v>
      </c>
      <c r="DE2" s="24"/>
      <c r="DF2" s="25"/>
      <c r="DG2" s="26"/>
      <c r="DH2" s="15"/>
      <c r="DI2" s="27">
        <v>50801.4</v>
      </c>
      <c r="DJ2" s="28"/>
      <c r="DK2" s="28"/>
    </row>
    <row r="3" spans="1:115" ht="53.25" x14ac:dyDescent="0.25">
      <c r="A3" s="1"/>
      <c r="B3" s="4"/>
      <c r="C3" s="29"/>
      <c r="D3" s="30"/>
      <c r="E3" s="4"/>
      <c r="F3" s="4"/>
      <c r="G3" s="4"/>
      <c r="H3" s="4"/>
      <c r="I3" s="31">
        <f>SUM(N3:DA3)</f>
        <v>127846.913</v>
      </c>
      <c r="J3" s="32"/>
      <c r="K3" s="33"/>
      <c r="L3" s="34"/>
      <c r="M3" s="9"/>
      <c r="N3" s="35">
        <v>500</v>
      </c>
      <c r="O3" s="36">
        <v>400</v>
      </c>
      <c r="P3" s="36">
        <v>1900</v>
      </c>
      <c r="Q3" s="36">
        <v>600</v>
      </c>
      <c r="R3" s="36">
        <v>9000</v>
      </c>
      <c r="S3" s="36">
        <v>600</v>
      </c>
      <c r="T3" s="36">
        <v>2600</v>
      </c>
      <c r="U3" s="36">
        <v>400</v>
      </c>
      <c r="V3" s="36">
        <v>510</v>
      </c>
      <c r="W3" s="36">
        <v>500</v>
      </c>
      <c r="X3" s="36">
        <v>400</v>
      </c>
      <c r="Y3" s="36">
        <v>2500</v>
      </c>
      <c r="Z3" s="36">
        <v>80</v>
      </c>
      <c r="AA3" s="36">
        <v>300</v>
      </c>
      <c r="AB3" s="9"/>
      <c r="AC3" s="36">
        <v>1025</v>
      </c>
      <c r="AD3" s="36">
        <v>180</v>
      </c>
      <c r="AE3" s="9"/>
      <c r="AF3" s="36">
        <v>11514</v>
      </c>
      <c r="AG3" s="36">
        <v>2535</v>
      </c>
      <c r="AH3" s="36">
        <v>5221</v>
      </c>
      <c r="AI3" s="36">
        <v>5567</v>
      </c>
      <c r="AJ3" s="36">
        <v>1500</v>
      </c>
      <c r="AK3" s="36">
        <v>180</v>
      </c>
      <c r="AL3" s="36">
        <v>480</v>
      </c>
      <c r="AM3" s="36">
        <v>50</v>
      </c>
      <c r="AN3" s="36">
        <v>250</v>
      </c>
      <c r="AO3" s="9"/>
      <c r="AP3" s="36">
        <v>2000</v>
      </c>
      <c r="AQ3" s="36">
        <v>300</v>
      </c>
      <c r="AR3" s="36">
        <v>660</v>
      </c>
      <c r="AS3" s="36">
        <v>25</v>
      </c>
      <c r="AT3" s="36">
        <v>348</v>
      </c>
      <c r="AU3" s="36">
        <v>800</v>
      </c>
      <c r="AV3" s="36">
        <v>100</v>
      </c>
      <c r="AW3" s="36">
        <v>50</v>
      </c>
      <c r="AX3" s="36">
        <v>50</v>
      </c>
      <c r="AY3" s="36">
        <v>84</v>
      </c>
      <c r="AZ3" s="9"/>
      <c r="BA3" s="36">
        <v>200</v>
      </c>
      <c r="BB3" s="36">
        <v>50</v>
      </c>
      <c r="BC3" s="36">
        <v>1000</v>
      </c>
      <c r="BD3" s="9"/>
      <c r="BE3" s="36">
        <v>1000</v>
      </c>
      <c r="BF3" s="9"/>
      <c r="BG3" s="37">
        <v>1000</v>
      </c>
      <c r="BH3" s="9"/>
      <c r="BI3" s="37">
        <v>4000</v>
      </c>
      <c r="BJ3" s="9"/>
      <c r="BK3" s="36">
        <v>200</v>
      </c>
      <c r="BL3" s="36">
        <v>500</v>
      </c>
      <c r="BM3" s="36">
        <v>60</v>
      </c>
      <c r="BN3" s="38">
        <v>500</v>
      </c>
      <c r="BO3" s="36">
        <v>275</v>
      </c>
      <c r="BP3" s="36">
        <v>250</v>
      </c>
      <c r="BQ3" s="36">
        <v>2500</v>
      </c>
      <c r="BR3" s="36">
        <v>500</v>
      </c>
      <c r="BS3" s="36">
        <v>4000</v>
      </c>
      <c r="BT3" s="36">
        <v>5000</v>
      </c>
      <c r="BU3" s="36">
        <v>200</v>
      </c>
      <c r="BV3" s="9"/>
      <c r="BW3" s="36">
        <v>150</v>
      </c>
      <c r="BX3" s="36">
        <v>500</v>
      </c>
      <c r="BY3" s="36">
        <v>1750</v>
      </c>
      <c r="BZ3" s="36">
        <v>1300</v>
      </c>
      <c r="CA3" s="36">
        <v>500</v>
      </c>
      <c r="CB3" s="38">
        <v>500</v>
      </c>
      <c r="CC3" s="38">
        <v>3000</v>
      </c>
      <c r="CD3" s="36">
        <v>500</v>
      </c>
      <c r="CE3" s="9"/>
      <c r="CF3" s="36">
        <v>1000</v>
      </c>
      <c r="CG3" s="36">
        <v>330.3</v>
      </c>
      <c r="CH3" s="38">
        <v>11560.5</v>
      </c>
      <c r="CI3" s="38">
        <v>9468.6</v>
      </c>
      <c r="CJ3" s="38">
        <v>33.03</v>
      </c>
      <c r="CK3" s="36">
        <v>1266.1500000000001</v>
      </c>
      <c r="CL3" s="36">
        <v>550.5</v>
      </c>
      <c r="CM3" s="36">
        <v>110.1</v>
      </c>
      <c r="CN3" s="38">
        <v>34.131</v>
      </c>
      <c r="CO3" s="38">
        <v>165.15</v>
      </c>
      <c r="CP3" s="36">
        <v>57.252000000000002</v>
      </c>
      <c r="CQ3" s="36">
        <v>660.6</v>
      </c>
      <c r="CR3" s="38">
        <v>550.5</v>
      </c>
      <c r="CS3" s="36">
        <v>660.6</v>
      </c>
      <c r="CT3" s="36">
        <v>6055.5</v>
      </c>
      <c r="CU3" s="9"/>
      <c r="CV3" s="36">
        <v>50</v>
      </c>
      <c r="CW3" s="36">
        <v>50</v>
      </c>
      <c r="CX3" s="36">
        <v>2000</v>
      </c>
      <c r="CY3" s="36">
        <v>250</v>
      </c>
      <c r="CZ3" s="36">
        <v>350</v>
      </c>
      <c r="DA3" s="36">
        <v>10000</v>
      </c>
      <c r="DB3" s="14"/>
      <c r="DC3" s="39"/>
      <c r="DD3" s="40" t="s">
        <v>137</v>
      </c>
      <c r="DE3" s="41">
        <v>800</v>
      </c>
      <c r="DF3" s="41">
        <v>394.56</v>
      </c>
      <c r="DG3" s="42">
        <v>5.53</v>
      </c>
      <c r="DH3" s="15"/>
      <c r="DI3" s="43"/>
      <c r="DJ3" s="44">
        <v>50801</v>
      </c>
      <c r="DK3" s="44"/>
    </row>
    <row r="4" spans="1:115" ht="144" thickBot="1" x14ac:dyDescent="0.3">
      <c r="A4" s="1" t="s">
        <v>132</v>
      </c>
      <c r="B4" s="1" t="s">
        <v>131</v>
      </c>
      <c r="C4" s="2" t="s">
        <v>130</v>
      </c>
      <c r="D4" s="3" t="s">
        <v>129</v>
      </c>
      <c r="E4" s="4" t="s">
        <v>128</v>
      </c>
      <c r="F4" s="1" t="s">
        <v>127</v>
      </c>
      <c r="G4" s="1"/>
      <c r="H4" s="1"/>
      <c r="I4" s="1" t="s">
        <v>126</v>
      </c>
      <c r="J4" s="6" t="s">
        <v>125</v>
      </c>
      <c r="K4" s="45"/>
      <c r="L4" s="8" t="s">
        <v>124</v>
      </c>
      <c r="M4" s="46">
        <f>SUM(N3:AA3)</f>
        <v>20290</v>
      </c>
      <c r="N4" s="47" t="s">
        <v>123</v>
      </c>
      <c r="O4" s="36" t="s">
        <v>122</v>
      </c>
      <c r="P4" s="36" t="s">
        <v>121</v>
      </c>
      <c r="Q4" s="36" t="s">
        <v>120</v>
      </c>
      <c r="R4" s="36" t="s">
        <v>119</v>
      </c>
      <c r="S4" s="36" t="s">
        <v>118</v>
      </c>
      <c r="T4" s="36" t="s">
        <v>117</v>
      </c>
      <c r="U4" s="36" t="s">
        <v>116</v>
      </c>
      <c r="V4" s="36" t="s">
        <v>115</v>
      </c>
      <c r="W4" s="36" t="s">
        <v>114</v>
      </c>
      <c r="X4" s="36" t="s">
        <v>113</v>
      </c>
      <c r="Y4" s="36" t="s">
        <v>112</v>
      </c>
      <c r="Z4" s="36" t="s">
        <v>111</v>
      </c>
      <c r="AA4" s="36" t="s">
        <v>110</v>
      </c>
      <c r="AB4" s="46">
        <f>SUM(AC3:AD3)</f>
        <v>1205</v>
      </c>
      <c r="AC4" s="36" t="s">
        <v>109</v>
      </c>
      <c r="AD4" s="36" t="s">
        <v>108</v>
      </c>
      <c r="AE4" s="46">
        <f>SUM(AF3:AN3)</f>
        <v>27297</v>
      </c>
      <c r="AF4" s="36" t="s">
        <v>107</v>
      </c>
      <c r="AG4" s="36" t="s">
        <v>106</v>
      </c>
      <c r="AH4" s="36" t="s">
        <v>105</v>
      </c>
      <c r="AI4" s="36" t="s">
        <v>104</v>
      </c>
      <c r="AJ4" s="36" t="s">
        <v>103</v>
      </c>
      <c r="AK4" s="36" t="s">
        <v>102</v>
      </c>
      <c r="AL4" s="36" t="s">
        <v>88</v>
      </c>
      <c r="AM4" s="36" t="s">
        <v>89</v>
      </c>
      <c r="AN4" s="36" t="s">
        <v>101</v>
      </c>
      <c r="AO4" s="46">
        <f>SUM(AP3:AY3)</f>
        <v>4417</v>
      </c>
      <c r="AP4" s="36" t="s">
        <v>100</v>
      </c>
      <c r="AQ4" s="36" t="s">
        <v>99</v>
      </c>
      <c r="AR4" s="36" t="s">
        <v>98</v>
      </c>
      <c r="AS4" s="36" t="s">
        <v>97</v>
      </c>
      <c r="AT4" s="36" t="s">
        <v>96</v>
      </c>
      <c r="AU4" s="36" t="s">
        <v>95</v>
      </c>
      <c r="AV4" s="36" t="s">
        <v>94</v>
      </c>
      <c r="AW4" s="36" t="s">
        <v>93</v>
      </c>
      <c r="AX4" s="36" t="s">
        <v>92</v>
      </c>
      <c r="AY4" s="36" t="s">
        <v>91</v>
      </c>
      <c r="AZ4" s="46">
        <f>SUM(BA3:BC3)</f>
        <v>1250</v>
      </c>
      <c r="BA4" s="36" t="s">
        <v>90</v>
      </c>
      <c r="BB4" s="36" t="s">
        <v>89</v>
      </c>
      <c r="BC4" s="36" t="s">
        <v>88</v>
      </c>
      <c r="BD4" s="46">
        <f>SUM(BE3)</f>
        <v>1000</v>
      </c>
      <c r="BE4" s="36" t="s">
        <v>87</v>
      </c>
      <c r="BF4" s="46">
        <f>SUM(BG3)</f>
        <v>1000</v>
      </c>
      <c r="BG4" s="37" t="s">
        <v>86</v>
      </c>
      <c r="BH4" s="46">
        <f>SUM(BI3)</f>
        <v>4000</v>
      </c>
      <c r="BI4" s="37" t="s">
        <v>85</v>
      </c>
      <c r="BJ4" s="46">
        <f>SUM(BK3:BU3)</f>
        <v>13985</v>
      </c>
      <c r="BK4" s="36" t="s">
        <v>84</v>
      </c>
      <c r="BL4" s="36" t="s">
        <v>83</v>
      </c>
      <c r="BM4" s="36" t="s">
        <v>82</v>
      </c>
      <c r="BN4" s="38" t="s">
        <v>81</v>
      </c>
      <c r="BO4" s="36" t="s">
        <v>80</v>
      </c>
      <c r="BP4" s="36" t="s">
        <v>79</v>
      </c>
      <c r="BQ4" s="36" t="s">
        <v>78</v>
      </c>
      <c r="BR4" s="36" t="s">
        <v>77</v>
      </c>
      <c r="BS4" s="36" t="s">
        <v>76</v>
      </c>
      <c r="BT4" s="36" t="s">
        <v>75</v>
      </c>
      <c r="BU4" s="36" t="s">
        <v>74</v>
      </c>
      <c r="BV4" s="46">
        <f>SUM(BW3:CD3)</f>
        <v>8200</v>
      </c>
      <c r="BW4" s="36" t="s">
        <v>73</v>
      </c>
      <c r="BX4" s="36" t="s">
        <v>72</v>
      </c>
      <c r="BY4" s="36" t="s">
        <v>71</v>
      </c>
      <c r="BZ4" s="36" t="s">
        <v>70</v>
      </c>
      <c r="CA4" s="36" t="s">
        <v>69</v>
      </c>
      <c r="CB4" s="38" t="s">
        <v>68</v>
      </c>
      <c r="CC4" s="38" t="s">
        <v>67</v>
      </c>
      <c r="CD4" s="36" t="s">
        <v>66</v>
      </c>
      <c r="CE4" s="46">
        <f>SUM(CF3:CT3)</f>
        <v>32502.913</v>
      </c>
      <c r="CF4" s="36" t="s">
        <v>65</v>
      </c>
      <c r="CG4" s="36" t="s">
        <v>64</v>
      </c>
      <c r="CH4" s="38" t="s">
        <v>63</v>
      </c>
      <c r="CI4" s="38" t="s">
        <v>62</v>
      </c>
      <c r="CJ4" s="38" t="s">
        <v>61</v>
      </c>
      <c r="CK4" s="36" t="s">
        <v>60</v>
      </c>
      <c r="CL4" s="36" t="s">
        <v>59</v>
      </c>
      <c r="CM4" s="36" t="s">
        <v>58</v>
      </c>
      <c r="CN4" s="38" t="s">
        <v>57</v>
      </c>
      <c r="CO4" s="38" t="s">
        <v>56</v>
      </c>
      <c r="CP4" s="36" t="s">
        <v>55</v>
      </c>
      <c r="CQ4" s="36" t="s">
        <v>54</v>
      </c>
      <c r="CR4" s="38" t="s">
        <v>53</v>
      </c>
      <c r="CS4" s="36" t="s">
        <v>52</v>
      </c>
      <c r="CT4" s="36" t="s">
        <v>51</v>
      </c>
      <c r="CU4" s="46">
        <f>SUM(CV3:DA3)</f>
        <v>12700</v>
      </c>
      <c r="CV4" s="48" t="s">
        <v>50</v>
      </c>
      <c r="CW4" s="48" t="s">
        <v>49</v>
      </c>
      <c r="CX4" s="48" t="s">
        <v>48</v>
      </c>
      <c r="CY4" s="48" t="s">
        <v>47</v>
      </c>
      <c r="CZ4" s="36" t="s">
        <v>46</v>
      </c>
      <c r="DA4" s="36" t="s">
        <v>45</v>
      </c>
      <c r="DB4" s="14"/>
      <c r="DC4" s="39"/>
      <c r="DD4" s="49">
        <f>SUM(DE3:DG3)</f>
        <v>1200.0899999999999</v>
      </c>
      <c r="DE4" s="50" t="s">
        <v>44</v>
      </c>
      <c r="DF4" s="50" t="s">
        <v>43</v>
      </c>
      <c r="DG4" s="51" t="s">
        <v>42</v>
      </c>
      <c r="DH4" s="15"/>
      <c r="DI4" s="52">
        <f>SUM(DJ3)</f>
        <v>50801</v>
      </c>
      <c r="DJ4" s="51" t="s">
        <v>41</v>
      </c>
      <c r="DK4" s="51"/>
    </row>
    <row r="5" spans="1:115" ht="15.75" thickBot="1" x14ac:dyDescent="0.3">
      <c r="A5" s="53">
        <v>45019</v>
      </c>
      <c r="B5" s="54" t="s">
        <v>40</v>
      </c>
      <c r="C5" s="55" t="s">
        <v>25</v>
      </c>
      <c r="D5" s="56" t="s">
        <v>24</v>
      </c>
      <c r="E5" s="56"/>
      <c r="F5" s="56" t="s">
        <v>39</v>
      </c>
      <c r="G5" s="56"/>
      <c r="H5" s="56"/>
      <c r="I5" s="57"/>
      <c r="J5" s="57">
        <v>58344</v>
      </c>
      <c r="K5" s="58"/>
      <c r="L5" s="59"/>
      <c r="M5" s="60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60"/>
      <c r="AC5" s="56"/>
      <c r="AD5" s="56"/>
      <c r="AE5" s="60"/>
      <c r="AF5" s="56"/>
      <c r="AG5" s="56"/>
      <c r="AH5" s="56"/>
      <c r="AI5" s="56"/>
      <c r="AJ5" s="56"/>
      <c r="AK5" s="56"/>
      <c r="AL5" s="56"/>
      <c r="AM5" s="56"/>
      <c r="AN5" s="56"/>
      <c r="AO5" s="60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60"/>
      <c r="BA5" s="56"/>
      <c r="BB5" s="56"/>
      <c r="BC5" s="56"/>
      <c r="BD5" s="60"/>
      <c r="BE5" s="56"/>
      <c r="BF5" s="60"/>
      <c r="BG5" s="56"/>
      <c r="BH5" s="60"/>
      <c r="BI5" s="56"/>
      <c r="BJ5" s="60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60"/>
      <c r="BW5" s="56"/>
      <c r="BX5" s="56"/>
      <c r="BY5" s="56"/>
      <c r="BZ5" s="56"/>
      <c r="CA5" s="56"/>
      <c r="CB5" s="56"/>
      <c r="CC5" s="56"/>
      <c r="CD5" s="56"/>
      <c r="CE5" s="60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60"/>
      <c r="CV5" s="56"/>
      <c r="CW5" s="56"/>
      <c r="CX5" s="56"/>
      <c r="CY5" s="56"/>
      <c r="CZ5" s="56"/>
      <c r="DA5" s="56"/>
      <c r="DB5" s="61"/>
      <c r="DC5" s="56"/>
      <c r="DD5" s="56"/>
      <c r="DE5" s="56"/>
      <c r="DF5" s="56"/>
      <c r="DG5" s="56"/>
      <c r="DH5" s="56"/>
      <c r="DI5" s="53"/>
      <c r="DJ5" s="56"/>
      <c r="DK5" s="27">
        <v>50801.4</v>
      </c>
    </row>
    <row r="6" spans="1:115" x14ac:dyDescent="0.25">
      <c r="A6" s="53">
        <v>45021</v>
      </c>
      <c r="B6" s="62">
        <v>2</v>
      </c>
      <c r="C6" s="63" t="s">
        <v>153</v>
      </c>
      <c r="D6" s="56" t="s">
        <v>8</v>
      </c>
      <c r="E6" s="56"/>
      <c r="F6" s="56" t="s">
        <v>38</v>
      </c>
      <c r="G6" s="56"/>
      <c r="H6" s="56"/>
      <c r="I6" s="64">
        <v>289.8</v>
      </c>
      <c r="J6" s="64"/>
      <c r="K6" s="58"/>
      <c r="L6" s="59"/>
      <c r="M6" s="58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8"/>
      <c r="AC6" s="56"/>
      <c r="AD6" s="56"/>
      <c r="AE6" s="58"/>
      <c r="AF6" s="56"/>
      <c r="AG6" s="56"/>
      <c r="AH6" s="56"/>
      <c r="AI6" s="56">
        <v>289.8</v>
      </c>
      <c r="AJ6" s="56"/>
      <c r="AK6" s="56"/>
      <c r="AL6" s="56"/>
      <c r="AM6" s="56"/>
      <c r="AN6" s="56"/>
      <c r="AO6" s="58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8"/>
      <c r="BA6" s="56"/>
      <c r="BB6" s="56"/>
      <c r="BC6" s="56"/>
      <c r="BD6" s="58"/>
      <c r="BE6" s="56"/>
      <c r="BF6" s="58"/>
      <c r="BG6" s="56"/>
      <c r="BH6" s="58"/>
      <c r="BI6" s="56"/>
      <c r="BJ6" s="58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8"/>
      <c r="BW6" s="56"/>
      <c r="BX6" s="56"/>
      <c r="BY6" s="56"/>
      <c r="BZ6" s="56"/>
      <c r="CA6" s="56"/>
      <c r="CB6" s="56"/>
      <c r="CC6" s="56"/>
      <c r="CD6" s="56"/>
      <c r="CE6" s="58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8"/>
      <c r="CV6" s="56"/>
      <c r="CW6" s="56"/>
      <c r="CX6" s="56"/>
      <c r="CY6" s="56"/>
      <c r="CZ6" s="56"/>
      <c r="DA6" s="56"/>
      <c r="DB6" s="61"/>
      <c r="DC6" s="56"/>
      <c r="DD6" s="56"/>
      <c r="DE6" s="56"/>
      <c r="DF6" s="56"/>
      <c r="DG6" s="56"/>
      <c r="DH6" s="56"/>
      <c r="DI6" s="53">
        <v>45086</v>
      </c>
      <c r="DJ6" s="56" t="s">
        <v>36</v>
      </c>
      <c r="DK6" s="56">
        <v>32.4</v>
      </c>
    </row>
    <row r="7" spans="1:115" x14ac:dyDescent="0.25">
      <c r="A7" s="53">
        <v>45021</v>
      </c>
      <c r="B7" s="62">
        <v>1</v>
      </c>
      <c r="C7" s="63" t="s">
        <v>152</v>
      </c>
      <c r="D7" s="56" t="s">
        <v>8</v>
      </c>
      <c r="E7" s="56"/>
      <c r="F7" s="56" t="s">
        <v>179</v>
      </c>
      <c r="G7" s="56"/>
      <c r="H7" s="56"/>
      <c r="I7" s="64">
        <v>1043.1400000000001</v>
      </c>
      <c r="J7" s="64"/>
      <c r="K7" s="58"/>
      <c r="L7" s="59"/>
      <c r="M7" s="58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8"/>
      <c r="AC7" s="56"/>
      <c r="AD7" s="56"/>
      <c r="AE7" s="65"/>
      <c r="AF7" s="66">
        <v>1043.1400000000001</v>
      </c>
      <c r="AG7" s="56"/>
      <c r="AH7" s="56"/>
      <c r="AI7" s="56"/>
      <c r="AJ7" s="56"/>
      <c r="AK7" s="56"/>
      <c r="AL7" s="56"/>
      <c r="AM7" s="56"/>
      <c r="AN7" s="56"/>
      <c r="AO7" s="58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8"/>
      <c r="BA7" s="56"/>
      <c r="BB7" s="56"/>
      <c r="BC7" s="56"/>
      <c r="BD7" s="58"/>
      <c r="BE7" s="56"/>
      <c r="BF7" s="58"/>
      <c r="BG7" s="56"/>
      <c r="BH7" s="58"/>
      <c r="BI7" s="56"/>
      <c r="BJ7" s="58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8"/>
      <c r="BW7" s="56"/>
      <c r="BX7" s="56"/>
      <c r="BY7" s="56"/>
      <c r="BZ7" s="56"/>
      <c r="CA7" s="56"/>
      <c r="CB7" s="56"/>
      <c r="CC7" s="56"/>
      <c r="CD7" s="56"/>
      <c r="CE7" s="58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8"/>
      <c r="CV7" s="56"/>
      <c r="CW7" s="56"/>
      <c r="CX7" s="56"/>
      <c r="CY7" s="56"/>
      <c r="CZ7" s="56"/>
      <c r="DA7" s="56"/>
      <c r="DB7" s="61"/>
      <c r="DC7" s="56"/>
      <c r="DD7" s="56"/>
      <c r="DE7" s="56"/>
      <c r="DF7" s="56"/>
      <c r="DG7" s="56"/>
      <c r="DH7" s="56"/>
      <c r="DI7" s="53">
        <v>45055</v>
      </c>
      <c r="DJ7" s="56" t="s">
        <v>36</v>
      </c>
      <c r="DK7" s="56">
        <v>28.9</v>
      </c>
    </row>
    <row r="8" spans="1:115" x14ac:dyDescent="0.25">
      <c r="A8" s="53">
        <v>45021</v>
      </c>
      <c r="B8" s="62">
        <v>3</v>
      </c>
      <c r="C8" s="56" t="s">
        <v>171</v>
      </c>
      <c r="D8" s="56" t="s">
        <v>8</v>
      </c>
      <c r="E8" s="56"/>
      <c r="F8" s="56" t="s">
        <v>37</v>
      </c>
      <c r="G8" s="56"/>
      <c r="H8" s="56"/>
      <c r="I8" s="64">
        <v>27.98</v>
      </c>
      <c r="J8" s="64"/>
      <c r="K8" s="58"/>
      <c r="L8" s="59"/>
      <c r="M8" s="58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8"/>
      <c r="AC8" s="56"/>
      <c r="AD8" s="56"/>
      <c r="AE8" s="58"/>
      <c r="AF8" s="56"/>
      <c r="AG8" s="56"/>
      <c r="AH8" s="56"/>
      <c r="AI8" s="56"/>
      <c r="AJ8" s="56"/>
      <c r="AK8" s="56"/>
      <c r="AL8" s="56"/>
      <c r="AM8" s="56"/>
      <c r="AN8" s="56"/>
      <c r="AO8" s="58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8"/>
      <c r="BA8" s="56"/>
      <c r="BB8" s="56"/>
      <c r="BC8" s="56"/>
      <c r="BD8" s="58"/>
      <c r="BE8" s="56"/>
      <c r="BF8" s="58"/>
      <c r="BG8" s="56"/>
      <c r="BH8" s="58"/>
      <c r="BI8" s="56"/>
      <c r="BJ8" s="65"/>
      <c r="BK8" s="66">
        <v>27.98</v>
      </c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8"/>
      <c r="BW8" s="56"/>
      <c r="BX8" s="56"/>
      <c r="BY8" s="56"/>
      <c r="BZ8" s="56"/>
      <c r="CA8" s="56"/>
      <c r="CB8" s="56"/>
      <c r="CC8" s="56"/>
      <c r="CD8" s="56"/>
      <c r="CE8" s="58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8"/>
      <c r="CV8" s="56"/>
      <c r="CW8" s="56"/>
      <c r="CX8" s="56"/>
      <c r="CY8" s="56"/>
      <c r="CZ8" s="56"/>
      <c r="DA8" s="56"/>
      <c r="DB8" s="61"/>
      <c r="DC8" s="56"/>
      <c r="DD8" s="56"/>
      <c r="DE8" s="56"/>
      <c r="DF8" s="56"/>
      <c r="DG8" s="56"/>
      <c r="DH8" s="56"/>
      <c r="DI8" s="53">
        <v>45027</v>
      </c>
      <c r="DJ8" s="56" t="s">
        <v>36</v>
      </c>
      <c r="DK8" s="56">
        <v>32.15</v>
      </c>
    </row>
    <row r="9" spans="1:115" x14ac:dyDescent="0.25">
      <c r="A9" s="53">
        <v>45021</v>
      </c>
      <c r="B9" s="62">
        <v>9</v>
      </c>
      <c r="C9" s="63" t="s">
        <v>156</v>
      </c>
      <c r="D9" s="56" t="s">
        <v>8</v>
      </c>
      <c r="E9" s="56"/>
      <c r="F9" s="56" t="s">
        <v>35</v>
      </c>
      <c r="G9" s="56"/>
      <c r="H9" s="56"/>
      <c r="I9" s="64">
        <v>1028</v>
      </c>
      <c r="J9" s="64"/>
      <c r="K9" s="58"/>
      <c r="L9" s="59"/>
      <c r="M9" s="58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65"/>
      <c r="AC9" s="66">
        <v>1028</v>
      </c>
      <c r="AD9" s="56"/>
      <c r="AE9" s="58"/>
      <c r="AF9" s="56"/>
      <c r="AG9" s="56"/>
      <c r="AH9" s="56"/>
      <c r="AI9" s="56"/>
      <c r="AJ9" s="56"/>
      <c r="AK9" s="56"/>
      <c r="AL9" s="56"/>
      <c r="AM9" s="56"/>
      <c r="AN9" s="56"/>
      <c r="AO9" s="58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8"/>
      <c r="BA9" s="56"/>
      <c r="BB9" s="56"/>
      <c r="BC9" s="56"/>
      <c r="BD9" s="58"/>
      <c r="BE9" s="56"/>
      <c r="BF9" s="58"/>
      <c r="BG9" s="56"/>
      <c r="BH9" s="58"/>
      <c r="BI9" s="56"/>
      <c r="BJ9" s="58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8"/>
      <c r="BW9" s="56"/>
      <c r="BX9" s="56"/>
      <c r="BY9" s="56"/>
      <c r="BZ9" s="56"/>
      <c r="CA9" s="56"/>
      <c r="CB9" s="56"/>
      <c r="CC9" s="56"/>
      <c r="CD9" s="56"/>
      <c r="CE9" s="58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8"/>
      <c r="CV9" s="56"/>
      <c r="CW9" s="56"/>
      <c r="CX9" s="56"/>
      <c r="CY9" s="56"/>
      <c r="CZ9" s="56"/>
      <c r="DA9" s="56"/>
      <c r="DB9" s="61"/>
      <c r="DC9" s="56"/>
      <c r="DD9" s="56"/>
      <c r="DE9" s="56"/>
      <c r="DF9" s="56"/>
      <c r="DG9" s="56"/>
      <c r="DH9" s="56"/>
      <c r="DI9" s="93" t="s">
        <v>172</v>
      </c>
      <c r="DJ9" s="93"/>
      <c r="DK9" s="67">
        <f>SUM(DK6:DK8)</f>
        <v>93.449999999999989</v>
      </c>
    </row>
    <row r="10" spans="1:115" x14ac:dyDescent="0.25">
      <c r="A10" s="53">
        <v>45021</v>
      </c>
      <c r="B10" s="62">
        <v>4</v>
      </c>
      <c r="C10" s="63" t="s">
        <v>162</v>
      </c>
      <c r="D10" s="56" t="s">
        <v>8</v>
      </c>
      <c r="E10" s="56"/>
      <c r="F10" s="56" t="s">
        <v>34</v>
      </c>
      <c r="G10" s="56"/>
      <c r="H10" s="56"/>
      <c r="I10" s="64">
        <v>867.62</v>
      </c>
      <c r="J10" s="64"/>
      <c r="K10" s="58"/>
      <c r="L10" s="59"/>
      <c r="M10" s="58"/>
      <c r="N10" s="56"/>
      <c r="O10" s="56"/>
      <c r="P10" s="56">
        <v>867.62</v>
      </c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8"/>
      <c r="AC10" s="56"/>
      <c r="AD10" s="56"/>
      <c r="AE10" s="58"/>
      <c r="AF10" s="56"/>
      <c r="AG10" s="56"/>
      <c r="AH10" s="56"/>
      <c r="AI10" s="56"/>
      <c r="AJ10" s="56"/>
      <c r="AK10" s="56"/>
      <c r="AL10" s="56"/>
      <c r="AM10" s="56"/>
      <c r="AN10" s="56"/>
      <c r="AO10" s="58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8"/>
      <c r="BA10" s="56"/>
      <c r="BB10" s="56"/>
      <c r="BC10" s="56"/>
      <c r="BD10" s="58"/>
      <c r="BE10" s="56"/>
      <c r="BF10" s="58"/>
      <c r="BG10" s="56"/>
      <c r="BH10" s="58"/>
      <c r="BI10" s="56"/>
      <c r="BJ10" s="58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8"/>
      <c r="BW10" s="56"/>
      <c r="BX10" s="56"/>
      <c r="BY10" s="56"/>
      <c r="BZ10" s="56"/>
      <c r="CA10" s="56"/>
      <c r="CB10" s="56"/>
      <c r="CC10" s="56"/>
      <c r="CD10" s="56"/>
      <c r="CE10" s="58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8"/>
      <c r="CV10" s="56"/>
      <c r="CW10" s="56"/>
      <c r="CX10" s="56"/>
      <c r="CY10" s="56"/>
      <c r="CZ10" s="56"/>
      <c r="DA10" s="56"/>
      <c r="DB10" s="61"/>
      <c r="DC10" s="56"/>
      <c r="DD10" s="56"/>
      <c r="DE10" s="56"/>
      <c r="DF10" s="56"/>
      <c r="DG10" s="56"/>
      <c r="DH10" s="56"/>
      <c r="DI10" s="68" t="s">
        <v>173</v>
      </c>
      <c r="DJ10" s="68"/>
      <c r="DK10" s="68">
        <f>SUM(DK5,DK6,DK7,DK8)</f>
        <v>50894.850000000006</v>
      </c>
    </row>
    <row r="11" spans="1:115" x14ac:dyDescent="0.25">
      <c r="A11" s="53">
        <v>45028</v>
      </c>
      <c r="B11" s="62">
        <v>10</v>
      </c>
      <c r="C11" s="63" t="s">
        <v>155</v>
      </c>
      <c r="D11" s="56" t="s">
        <v>14</v>
      </c>
      <c r="E11" s="56"/>
      <c r="F11" s="56" t="s">
        <v>33</v>
      </c>
      <c r="G11" s="56"/>
      <c r="H11" s="56"/>
      <c r="I11" s="64">
        <v>177</v>
      </c>
      <c r="J11" s="64"/>
      <c r="K11" s="58"/>
      <c r="L11" s="59"/>
      <c r="M11" s="5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8"/>
      <c r="AC11" s="56"/>
      <c r="AD11" s="69">
        <v>177</v>
      </c>
      <c r="AE11" s="70"/>
      <c r="AF11" s="56"/>
      <c r="AG11" s="56"/>
      <c r="AH11" s="56"/>
      <c r="AI11" s="56"/>
      <c r="AJ11" s="56"/>
      <c r="AK11" s="56"/>
      <c r="AL11" s="56"/>
      <c r="AM11" s="56"/>
      <c r="AN11" s="56"/>
      <c r="AO11" s="58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8"/>
      <c r="BA11" s="56"/>
      <c r="BB11" s="56"/>
      <c r="BC11" s="56"/>
      <c r="BD11" s="58"/>
      <c r="BE11" s="56"/>
      <c r="BF11" s="58"/>
      <c r="BG11" s="56"/>
      <c r="BH11" s="58"/>
      <c r="BI11" s="56"/>
      <c r="BJ11" s="58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8"/>
      <c r="BW11" s="56"/>
      <c r="BX11" s="56"/>
      <c r="BY11" s="56"/>
      <c r="BZ11" s="56"/>
      <c r="CA11" s="56"/>
      <c r="CB11" s="56"/>
      <c r="CC11" s="56"/>
      <c r="CD11" s="56"/>
      <c r="CE11" s="58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8"/>
      <c r="CV11" s="56"/>
      <c r="CW11" s="56"/>
      <c r="CX11" s="56"/>
      <c r="CY11" s="56"/>
      <c r="CZ11" s="56"/>
      <c r="DA11" s="56"/>
      <c r="DB11" s="61"/>
      <c r="DC11" s="56"/>
      <c r="DD11" s="56"/>
      <c r="DE11" s="56"/>
      <c r="DF11" s="56"/>
      <c r="DG11" s="56"/>
      <c r="DH11" s="56"/>
      <c r="DI11" s="56"/>
      <c r="DJ11" s="56"/>
      <c r="DK11" s="56"/>
    </row>
    <row r="12" spans="1:115" x14ac:dyDescent="0.25">
      <c r="A12" s="53">
        <v>45029</v>
      </c>
      <c r="B12" s="62">
        <v>12</v>
      </c>
      <c r="C12" s="63" t="s">
        <v>169</v>
      </c>
      <c r="D12" s="56" t="s">
        <v>8</v>
      </c>
      <c r="E12" s="56"/>
      <c r="F12" s="56" t="s">
        <v>32</v>
      </c>
      <c r="G12" s="56"/>
      <c r="H12" s="56"/>
      <c r="I12" s="64">
        <v>900</v>
      </c>
      <c r="J12" s="64"/>
      <c r="K12" s="58"/>
      <c r="L12" s="59"/>
      <c r="M12" s="58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8"/>
      <c r="AC12" s="56"/>
      <c r="AD12" s="56"/>
      <c r="AE12" s="58"/>
      <c r="AF12" s="56"/>
      <c r="AG12" s="56"/>
      <c r="AH12" s="56"/>
      <c r="AI12" s="56"/>
      <c r="AJ12" s="56"/>
      <c r="AK12" s="56"/>
      <c r="AL12" s="56"/>
      <c r="AM12" s="56"/>
      <c r="AN12" s="56"/>
      <c r="AO12" s="58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8"/>
      <c r="BA12" s="56"/>
      <c r="BB12" s="56"/>
      <c r="BC12" s="56"/>
      <c r="BD12" s="58"/>
      <c r="BE12" s="56"/>
      <c r="BF12" s="58"/>
      <c r="BG12" s="56"/>
      <c r="BH12" s="58"/>
      <c r="BI12" s="56">
        <v>400</v>
      </c>
      <c r="BJ12" s="58"/>
      <c r="BK12" s="56"/>
      <c r="BL12" s="56">
        <v>500</v>
      </c>
      <c r="BM12" s="56"/>
      <c r="BN12" s="56"/>
      <c r="BO12" s="56"/>
      <c r="BP12" s="56"/>
      <c r="BQ12" s="56"/>
      <c r="BR12" s="56"/>
      <c r="BS12" s="56"/>
      <c r="BT12" s="56"/>
      <c r="BU12" s="56"/>
      <c r="BV12" s="58"/>
      <c r="BW12" s="56"/>
      <c r="BX12" s="56"/>
      <c r="BY12" s="56"/>
      <c r="BZ12" s="56"/>
      <c r="CA12" s="56"/>
      <c r="CB12" s="56"/>
      <c r="CC12" s="56"/>
      <c r="CD12" s="56"/>
      <c r="CE12" s="58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8"/>
      <c r="CV12" s="56"/>
      <c r="CW12" s="56"/>
      <c r="CX12" s="56"/>
      <c r="CY12" s="56"/>
      <c r="CZ12" s="56"/>
      <c r="DA12" s="56"/>
      <c r="DB12" s="61"/>
      <c r="DC12" s="56"/>
      <c r="DD12" s="56"/>
      <c r="DE12" s="56"/>
      <c r="DF12" s="56"/>
      <c r="DG12" s="56"/>
      <c r="DH12" s="56"/>
      <c r="DI12" s="56"/>
      <c r="DJ12" s="56"/>
      <c r="DK12" s="56"/>
    </row>
    <row r="13" spans="1:115" x14ac:dyDescent="0.25">
      <c r="A13" s="53">
        <v>45029</v>
      </c>
      <c r="B13" s="62">
        <v>13</v>
      </c>
      <c r="C13" s="63" t="s">
        <v>163</v>
      </c>
      <c r="D13" s="56" t="s">
        <v>8</v>
      </c>
      <c r="E13" s="56"/>
      <c r="F13" s="56" t="s">
        <v>31</v>
      </c>
      <c r="G13" s="56"/>
      <c r="H13" s="56"/>
      <c r="I13" s="64">
        <v>500</v>
      </c>
      <c r="J13" s="64"/>
      <c r="K13" s="58"/>
      <c r="L13" s="59"/>
      <c r="M13" s="58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8"/>
      <c r="AC13" s="56"/>
      <c r="AD13" s="56"/>
      <c r="AE13" s="58"/>
      <c r="AF13" s="56"/>
      <c r="AG13" s="56"/>
      <c r="AH13" s="56"/>
      <c r="AI13" s="56"/>
      <c r="AJ13" s="56"/>
      <c r="AK13" s="56"/>
      <c r="AL13" s="56"/>
      <c r="AM13" s="56"/>
      <c r="AN13" s="56"/>
      <c r="AO13" s="58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8"/>
      <c r="BA13" s="56"/>
      <c r="BB13" s="56"/>
      <c r="BC13" s="56"/>
      <c r="BD13" s="58"/>
      <c r="BE13" s="56"/>
      <c r="BF13" s="58"/>
      <c r="BG13" s="56"/>
      <c r="BH13" s="58"/>
      <c r="BI13" s="56">
        <v>500</v>
      </c>
      <c r="BJ13" s="58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8"/>
      <c r="BW13" s="56"/>
      <c r="BX13" s="56"/>
      <c r="BY13" s="56"/>
      <c r="BZ13" s="56"/>
      <c r="CA13" s="56"/>
      <c r="CB13" s="56"/>
      <c r="CC13" s="56"/>
      <c r="CD13" s="56"/>
      <c r="CE13" s="58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8"/>
      <c r="CV13" s="56"/>
      <c r="CW13" s="56"/>
      <c r="CX13" s="56"/>
      <c r="CY13" s="56"/>
      <c r="CZ13" s="56"/>
      <c r="DA13" s="56"/>
      <c r="DB13" s="61"/>
      <c r="DC13" s="56"/>
      <c r="DD13" s="56"/>
      <c r="DE13" s="56"/>
      <c r="DF13" s="56"/>
      <c r="DG13" s="56"/>
      <c r="DH13" s="56"/>
      <c r="DI13" s="56"/>
      <c r="DJ13" s="56"/>
      <c r="DK13" s="56"/>
    </row>
    <row r="14" spans="1:115" x14ac:dyDescent="0.25">
      <c r="A14" s="53">
        <v>45030</v>
      </c>
      <c r="B14" s="62">
        <v>11</v>
      </c>
      <c r="C14" s="71" t="s">
        <v>164</v>
      </c>
      <c r="D14" s="56" t="s">
        <v>14</v>
      </c>
      <c r="E14" s="56"/>
      <c r="F14" s="56" t="s">
        <v>30</v>
      </c>
      <c r="G14" s="56"/>
      <c r="H14" s="56"/>
      <c r="I14" s="64">
        <v>185</v>
      </c>
      <c r="J14" s="64"/>
      <c r="K14" s="58"/>
      <c r="L14" s="59" t="s">
        <v>29</v>
      </c>
      <c r="M14" s="58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8"/>
      <c r="AC14" s="56"/>
      <c r="AD14" s="56"/>
      <c r="AE14" s="58"/>
      <c r="AF14" s="56"/>
      <c r="AG14" s="56"/>
      <c r="AH14" s="56"/>
      <c r="AI14" s="56"/>
      <c r="AJ14" s="56"/>
      <c r="AK14" s="56"/>
      <c r="AL14" s="56"/>
      <c r="AM14" s="56"/>
      <c r="AN14" s="56"/>
      <c r="AO14" s="58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8"/>
      <c r="BA14" s="56"/>
      <c r="BB14" s="56"/>
      <c r="BC14" s="56"/>
      <c r="BD14" s="58"/>
      <c r="BE14" s="56"/>
      <c r="BF14" s="58"/>
      <c r="BG14" s="56"/>
      <c r="BH14" s="58"/>
      <c r="BI14" s="56"/>
      <c r="BJ14" s="58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8"/>
      <c r="BW14" s="56"/>
      <c r="BX14" s="56">
        <v>185</v>
      </c>
      <c r="BY14" s="56"/>
      <c r="BZ14" s="56"/>
      <c r="CA14" s="56"/>
      <c r="CB14" s="56"/>
      <c r="CC14" s="56"/>
      <c r="CD14" s="56"/>
      <c r="CE14" s="58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8"/>
      <c r="CV14" s="56"/>
      <c r="CW14" s="56"/>
      <c r="CX14" s="56"/>
      <c r="CY14" s="56"/>
      <c r="CZ14" s="56"/>
      <c r="DA14" s="56"/>
      <c r="DB14" s="61"/>
      <c r="DC14" s="56"/>
      <c r="DD14" s="56"/>
      <c r="DE14" s="56"/>
      <c r="DF14" s="56"/>
      <c r="DG14" s="56"/>
      <c r="DH14" s="56"/>
      <c r="DI14" s="56"/>
      <c r="DJ14" s="56"/>
      <c r="DK14" s="56"/>
    </row>
    <row r="15" spans="1:115" x14ac:dyDescent="0.25">
      <c r="A15" s="53">
        <v>45030</v>
      </c>
      <c r="B15" s="62">
        <v>15</v>
      </c>
      <c r="C15" s="71" t="s">
        <v>165</v>
      </c>
      <c r="D15" s="56" t="s">
        <v>14</v>
      </c>
      <c r="E15" s="56"/>
      <c r="F15" s="56" t="s">
        <v>28</v>
      </c>
      <c r="G15" s="56"/>
      <c r="H15" s="56"/>
      <c r="I15" s="64">
        <v>11.25</v>
      </c>
      <c r="J15" s="64"/>
      <c r="K15" s="58"/>
      <c r="L15" s="59"/>
      <c r="M15" s="58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8"/>
      <c r="AC15" s="56"/>
      <c r="AD15" s="56"/>
      <c r="AE15" s="58"/>
      <c r="AF15" s="56"/>
      <c r="AG15" s="56"/>
      <c r="AH15" s="56"/>
      <c r="AI15" s="56"/>
      <c r="AJ15" s="56"/>
      <c r="AK15" s="56"/>
      <c r="AL15" s="56"/>
      <c r="AM15" s="56"/>
      <c r="AN15" s="56"/>
      <c r="AO15" s="58"/>
      <c r="AP15" s="56"/>
      <c r="AQ15" s="56"/>
      <c r="AR15" s="56"/>
      <c r="AS15" s="56"/>
      <c r="AT15" s="56"/>
      <c r="AU15" s="56"/>
      <c r="AV15" s="56"/>
      <c r="AW15" s="56">
        <v>11.25</v>
      </c>
      <c r="AX15" s="56"/>
      <c r="AY15" s="56"/>
      <c r="AZ15" s="58"/>
      <c r="BA15" s="56"/>
      <c r="BB15" s="56"/>
      <c r="BC15" s="56"/>
      <c r="BD15" s="58"/>
      <c r="BE15" s="56"/>
      <c r="BF15" s="58"/>
      <c r="BG15" s="56"/>
      <c r="BH15" s="58"/>
      <c r="BI15" s="56"/>
      <c r="BJ15" s="58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8"/>
      <c r="BW15" s="56"/>
      <c r="BX15" s="56"/>
      <c r="BY15" s="56"/>
      <c r="BZ15" s="56"/>
      <c r="CA15" s="56"/>
      <c r="CB15" s="56"/>
      <c r="CC15" s="56"/>
      <c r="CD15" s="56"/>
      <c r="CE15" s="58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8"/>
      <c r="CV15" s="56"/>
      <c r="CW15" s="56"/>
      <c r="CX15" s="56"/>
      <c r="CY15" s="56"/>
      <c r="CZ15" s="56"/>
      <c r="DA15" s="56"/>
      <c r="DB15" s="61"/>
      <c r="DC15" s="56"/>
      <c r="DD15" s="56"/>
      <c r="DE15" s="56"/>
      <c r="DF15" s="56"/>
      <c r="DG15" s="56"/>
      <c r="DH15" s="56"/>
      <c r="DI15" s="56"/>
      <c r="DJ15" s="56"/>
      <c r="DK15" s="56"/>
    </row>
    <row r="16" spans="1:115" x14ac:dyDescent="0.25">
      <c r="A16" s="53">
        <v>45033</v>
      </c>
      <c r="B16" s="62">
        <v>5</v>
      </c>
      <c r="C16" s="63" t="s">
        <v>160</v>
      </c>
      <c r="D16" s="56" t="s">
        <v>17</v>
      </c>
      <c r="E16" s="56"/>
      <c r="F16" s="56" t="s">
        <v>16</v>
      </c>
      <c r="G16" s="56"/>
      <c r="H16" s="56"/>
      <c r="I16" s="64">
        <v>312.8</v>
      </c>
      <c r="J16" s="64"/>
      <c r="K16" s="58"/>
      <c r="L16" s="59">
        <v>52.13</v>
      </c>
      <c r="M16" s="58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>
        <v>260.67</v>
      </c>
      <c r="Z16" s="56"/>
      <c r="AA16" s="56"/>
      <c r="AB16" s="58"/>
      <c r="AC16" s="56"/>
      <c r="AD16" s="56"/>
      <c r="AE16" s="58"/>
      <c r="AF16" s="56"/>
      <c r="AG16" s="56"/>
      <c r="AH16" s="56"/>
      <c r="AI16" s="56"/>
      <c r="AJ16" s="56"/>
      <c r="AK16" s="56"/>
      <c r="AL16" s="56"/>
      <c r="AM16" s="56"/>
      <c r="AN16" s="56"/>
      <c r="AO16" s="58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8"/>
      <c r="BA16" s="56"/>
      <c r="BB16" s="56"/>
      <c r="BC16" s="56"/>
      <c r="BD16" s="58"/>
      <c r="BE16" s="56"/>
      <c r="BF16" s="58"/>
      <c r="BG16" s="56"/>
      <c r="BH16" s="58"/>
      <c r="BI16" s="56"/>
      <c r="BJ16" s="58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8"/>
      <c r="BW16" s="56"/>
      <c r="BX16" s="56"/>
      <c r="BY16" s="56"/>
      <c r="BZ16" s="56"/>
      <c r="CA16" s="56"/>
      <c r="CB16" s="56"/>
      <c r="CC16" s="56"/>
      <c r="CD16" s="56"/>
      <c r="CE16" s="58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8"/>
      <c r="CV16" s="56"/>
      <c r="CW16" s="56"/>
      <c r="CX16" s="56"/>
      <c r="CY16" s="56"/>
      <c r="CZ16" s="56"/>
      <c r="DA16" s="56"/>
      <c r="DB16" s="61"/>
      <c r="DC16" s="56"/>
      <c r="DD16" s="56"/>
      <c r="DE16" s="56"/>
      <c r="DF16" s="56"/>
      <c r="DG16" s="56"/>
      <c r="DH16" s="56"/>
      <c r="DI16" s="56"/>
      <c r="DJ16" s="56"/>
      <c r="DK16" s="56"/>
    </row>
    <row r="17" spans="1:115" x14ac:dyDescent="0.25">
      <c r="A17" s="53">
        <v>45033</v>
      </c>
      <c r="B17" s="62">
        <v>6</v>
      </c>
      <c r="C17" s="63" t="s">
        <v>158</v>
      </c>
      <c r="D17" s="56" t="s">
        <v>14</v>
      </c>
      <c r="E17" s="56"/>
      <c r="F17" s="56" t="s">
        <v>15</v>
      </c>
      <c r="G17" s="56"/>
      <c r="H17" s="56"/>
      <c r="I17" s="64">
        <v>64.8</v>
      </c>
      <c r="J17" s="64"/>
      <c r="K17" s="58"/>
      <c r="L17" s="94">
        <v>12.68</v>
      </c>
      <c r="M17" s="58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8"/>
      <c r="AC17" s="56"/>
      <c r="AD17" s="56"/>
      <c r="AE17" s="58"/>
      <c r="AF17" s="56"/>
      <c r="AG17" s="56"/>
      <c r="AH17" s="56"/>
      <c r="AI17" s="56"/>
      <c r="AJ17" s="56"/>
      <c r="AK17" s="56"/>
      <c r="AL17" s="56"/>
      <c r="AM17" s="56"/>
      <c r="AN17" s="56"/>
      <c r="AO17" s="58"/>
      <c r="AP17" s="56"/>
      <c r="AQ17" s="56"/>
      <c r="AR17" s="95">
        <v>63.4</v>
      </c>
      <c r="AS17" s="56"/>
      <c r="AT17" s="56"/>
      <c r="AU17" s="56"/>
      <c r="AV17" s="56"/>
      <c r="AW17" s="56"/>
      <c r="AX17" s="56"/>
      <c r="AY17" s="56"/>
      <c r="AZ17" s="58"/>
      <c r="BA17" s="56"/>
      <c r="BB17" s="56"/>
      <c r="BC17" s="56"/>
      <c r="BD17" s="58"/>
      <c r="BE17" s="56"/>
      <c r="BF17" s="58"/>
      <c r="BG17" s="56"/>
      <c r="BH17" s="58"/>
      <c r="BI17" s="56"/>
      <c r="BJ17" s="58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8"/>
      <c r="BW17" s="56"/>
      <c r="BX17" s="56"/>
      <c r="BY17" s="56"/>
      <c r="BZ17" s="56"/>
      <c r="CA17" s="56"/>
      <c r="CB17" s="56"/>
      <c r="CC17" s="56"/>
      <c r="CD17" s="56"/>
      <c r="CE17" s="58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8"/>
      <c r="CV17" s="56"/>
      <c r="CW17" s="56"/>
      <c r="CX17" s="56"/>
      <c r="CY17" s="56"/>
      <c r="CZ17" s="56"/>
      <c r="DA17" s="56"/>
      <c r="DB17" s="61"/>
      <c r="DC17" s="56"/>
      <c r="DD17" s="56"/>
      <c r="DE17" s="56"/>
      <c r="DF17" s="56"/>
      <c r="DG17" s="56"/>
      <c r="DH17" s="56"/>
      <c r="DI17" s="56"/>
      <c r="DJ17" s="56"/>
      <c r="DK17" s="56"/>
    </row>
    <row r="18" spans="1:115" x14ac:dyDescent="0.25">
      <c r="A18" s="53">
        <v>45033</v>
      </c>
      <c r="B18" s="62">
        <v>6</v>
      </c>
      <c r="C18" s="63" t="s">
        <v>158</v>
      </c>
      <c r="D18" s="56" t="s">
        <v>14</v>
      </c>
      <c r="E18" s="56"/>
      <c r="F18" s="56" t="s">
        <v>13</v>
      </c>
      <c r="G18" s="56"/>
      <c r="H18" s="56"/>
      <c r="I18" s="64">
        <v>11.28</v>
      </c>
      <c r="J18" s="64"/>
      <c r="K18" s="58"/>
      <c r="L18" s="94"/>
      <c r="M18" s="58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8"/>
      <c r="AC18" s="56"/>
      <c r="AD18" s="56"/>
      <c r="AE18" s="58"/>
      <c r="AF18" s="56"/>
      <c r="AG18" s="56"/>
      <c r="AH18" s="56"/>
      <c r="AI18" s="56"/>
      <c r="AJ18" s="56"/>
      <c r="AK18" s="56"/>
      <c r="AL18" s="56"/>
      <c r="AM18" s="56"/>
      <c r="AN18" s="56"/>
      <c r="AO18" s="58"/>
      <c r="AP18" s="56"/>
      <c r="AQ18" s="56"/>
      <c r="AR18" s="95"/>
      <c r="AS18" s="56"/>
      <c r="AT18" s="56"/>
      <c r="AU18" s="56"/>
      <c r="AV18" s="56"/>
      <c r="AW18" s="56"/>
      <c r="AX18" s="56"/>
      <c r="AY18" s="56"/>
      <c r="AZ18" s="58"/>
      <c r="BA18" s="56"/>
      <c r="BB18" s="56"/>
      <c r="BC18" s="56"/>
      <c r="BD18" s="58"/>
      <c r="BE18" s="56"/>
      <c r="BF18" s="58"/>
      <c r="BG18" s="56"/>
      <c r="BH18" s="58"/>
      <c r="BI18" s="56"/>
      <c r="BJ18" s="58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8"/>
      <c r="BW18" s="56"/>
      <c r="BX18" s="56"/>
      <c r="BY18" s="56"/>
      <c r="BZ18" s="56"/>
      <c r="CA18" s="56"/>
      <c r="CB18" s="56"/>
      <c r="CC18" s="56"/>
      <c r="CD18" s="56"/>
      <c r="CE18" s="58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8"/>
      <c r="CV18" s="56"/>
      <c r="CW18" s="56"/>
      <c r="CX18" s="56"/>
      <c r="CY18" s="56"/>
      <c r="CZ18" s="56"/>
      <c r="DA18" s="56"/>
      <c r="DB18" s="61"/>
      <c r="DC18" s="56"/>
      <c r="DD18" s="56"/>
      <c r="DE18" s="56"/>
      <c r="DF18" s="56"/>
      <c r="DG18" s="56"/>
      <c r="DH18" s="56"/>
      <c r="DI18" s="56"/>
      <c r="DJ18" s="56"/>
      <c r="DK18" s="56"/>
    </row>
    <row r="19" spans="1:115" x14ac:dyDescent="0.25">
      <c r="A19" s="53">
        <v>45035</v>
      </c>
      <c r="B19" s="62">
        <v>14</v>
      </c>
      <c r="C19" s="71" t="s">
        <v>166</v>
      </c>
      <c r="D19" s="56" t="s">
        <v>14</v>
      </c>
      <c r="E19" s="56"/>
      <c r="F19" s="56" t="s">
        <v>27</v>
      </c>
      <c r="G19" s="56"/>
      <c r="H19" s="56"/>
      <c r="I19" s="64">
        <v>325.44</v>
      </c>
      <c r="J19" s="64"/>
      <c r="K19" s="58"/>
      <c r="L19" s="59">
        <v>54.24</v>
      </c>
      <c r="M19" s="58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8"/>
      <c r="AC19" s="56"/>
      <c r="AD19" s="56"/>
      <c r="AE19" s="58"/>
      <c r="AF19" s="56"/>
      <c r="AG19" s="56"/>
      <c r="AH19" s="56"/>
      <c r="AI19" s="56"/>
      <c r="AJ19" s="56"/>
      <c r="AK19" s="56"/>
      <c r="AL19" s="56"/>
      <c r="AM19" s="56"/>
      <c r="AN19" s="56"/>
      <c r="AO19" s="58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8"/>
      <c r="BA19" s="56"/>
      <c r="BB19" s="56"/>
      <c r="BC19" s="56"/>
      <c r="BD19" s="58"/>
      <c r="BE19" s="56"/>
      <c r="BF19" s="58"/>
      <c r="BG19" s="56"/>
      <c r="BH19" s="58"/>
      <c r="BI19" s="56"/>
      <c r="BJ19" s="58"/>
      <c r="BK19" s="56"/>
      <c r="BL19" s="56"/>
      <c r="BM19" s="56"/>
      <c r="BN19" s="56"/>
      <c r="BO19" s="56">
        <v>271.2</v>
      </c>
      <c r="BP19" s="56"/>
      <c r="BQ19" s="56"/>
      <c r="BR19" s="56"/>
      <c r="BS19" s="56"/>
      <c r="BT19" s="56"/>
      <c r="BU19" s="56"/>
      <c r="BV19" s="58"/>
      <c r="BW19" s="56"/>
      <c r="BX19" s="56"/>
      <c r="BY19" s="56"/>
      <c r="BZ19" s="56"/>
      <c r="CA19" s="56"/>
      <c r="CB19" s="56"/>
      <c r="CC19" s="56"/>
      <c r="CD19" s="56"/>
      <c r="CE19" s="58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8"/>
      <c r="CV19" s="56"/>
      <c r="CW19" s="56"/>
      <c r="CX19" s="56"/>
      <c r="CY19" s="56"/>
      <c r="CZ19" s="56"/>
      <c r="DA19" s="56"/>
      <c r="DB19" s="61"/>
      <c r="DC19" s="56"/>
      <c r="DD19" s="56"/>
      <c r="DE19" s="56"/>
      <c r="DF19" s="56"/>
      <c r="DG19" s="56"/>
      <c r="DH19" s="56"/>
      <c r="DI19" s="56"/>
      <c r="DJ19" s="56"/>
      <c r="DK19" s="56"/>
    </row>
    <row r="20" spans="1:115" x14ac:dyDescent="0.25">
      <c r="A20" s="53">
        <v>45044</v>
      </c>
      <c r="B20" s="62">
        <v>8</v>
      </c>
      <c r="C20" s="63" t="s">
        <v>157</v>
      </c>
      <c r="D20" s="56" t="s">
        <v>6</v>
      </c>
      <c r="E20" s="56"/>
      <c r="F20" s="56" t="s">
        <v>5</v>
      </c>
      <c r="G20" s="56"/>
      <c r="H20" s="56"/>
      <c r="I20" s="64">
        <v>7</v>
      </c>
      <c r="J20" s="64"/>
      <c r="K20" s="58"/>
      <c r="L20" s="59"/>
      <c r="M20" s="58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8"/>
      <c r="AC20" s="56"/>
      <c r="AD20" s="56"/>
      <c r="AE20" s="58"/>
      <c r="AF20" s="56"/>
      <c r="AG20" s="56"/>
      <c r="AH20" s="56"/>
      <c r="AI20" s="56"/>
      <c r="AJ20" s="56"/>
      <c r="AK20" s="56"/>
      <c r="AL20" s="56"/>
      <c r="AM20" s="56"/>
      <c r="AN20" s="56"/>
      <c r="AO20" s="58"/>
      <c r="AP20" s="56"/>
      <c r="AQ20" s="56"/>
      <c r="AR20" s="56"/>
      <c r="AS20" s="56"/>
      <c r="AT20" s="56"/>
      <c r="AU20" s="56"/>
      <c r="AV20" s="56"/>
      <c r="AW20" s="56"/>
      <c r="AX20" s="56"/>
      <c r="AY20" s="56">
        <v>7</v>
      </c>
      <c r="AZ20" s="58"/>
      <c r="BA20" s="56"/>
      <c r="BB20" s="56"/>
      <c r="BC20" s="56"/>
      <c r="BD20" s="58"/>
      <c r="BE20" s="56"/>
      <c r="BF20" s="58"/>
      <c r="BG20" s="56"/>
      <c r="BH20" s="58"/>
      <c r="BI20" s="56"/>
      <c r="BJ20" s="58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8"/>
      <c r="BW20" s="56"/>
      <c r="BX20" s="56"/>
      <c r="BY20" s="56"/>
      <c r="BZ20" s="56"/>
      <c r="CA20" s="56"/>
      <c r="CB20" s="56"/>
      <c r="CC20" s="56"/>
      <c r="CD20" s="56"/>
      <c r="CE20" s="58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8"/>
      <c r="CV20" s="56"/>
      <c r="CW20" s="56"/>
      <c r="CX20" s="56"/>
      <c r="CY20" s="56"/>
      <c r="CZ20" s="56"/>
      <c r="DA20" s="56"/>
      <c r="DB20" s="61"/>
      <c r="DC20" s="56"/>
      <c r="DD20" s="56"/>
      <c r="DE20" s="56"/>
      <c r="DF20" s="56"/>
      <c r="DG20" s="56"/>
      <c r="DH20" s="56"/>
      <c r="DI20" s="56"/>
      <c r="DJ20" s="56"/>
      <c r="DK20" s="56"/>
    </row>
    <row r="21" spans="1:115" x14ac:dyDescent="0.25">
      <c r="A21" s="96" t="s">
        <v>26</v>
      </c>
      <c r="B21" s="96"/>
      <c r="C21" s="96"/>
      <c r="D21" s="96"/>
      <c r="E21" s="96"/>
      <c r="F21" s="97"/>
      <c r="G21" s="72">
        <f>H21+DD2+DI2+DK8</f>
        <v>187637.6</v>
      </c>
      <c r="H21" s="72">
        <f>H2+J21-I21</f>
        <v>131609.49000000002</v>
      </c>
      <c r="I21" s="73">
        <f>SUM(I5:I20)</f>
        <v>5751.11</v>
      </c>
      <c r="J21" s="73">
        <f>SUM(J5:J20)</f>
        <v>58344</v>
      </c>
      <c r="K21" s="58"/>
      <c r="L21" s="74">
        <f>SUM(L5:L20)</f>
        <v>119.05000000000001</v>
      </c>
      <c r="M21" s="58"/>
      <c r="N21" s="74">
        <f t="shared" ref="N21:AA21" si="0">SUM(N5:N20)</f>
        <v>0</v>
      </c>
      <c r="O21" s="74">
        <f t="shared" si="0"/>
        <v>0</v>
      </c>
      <c r="P21" s="74">
        <f t="shared" si="0"/>
        <v>867.62</v>
      </c>
      <c r="Q21" s="74">
        <f t="shared" si="0"/>
        <v>0</v>
      </c>
      <c r="R21" s="74">
        <f t="shared" si="0"/>
        <v>0</v>
      </c>
      <c r="S21" s="74">
        <f t="shared" si="0"/>
        <v>0</v>
      </c>
      <c r="T21" s="74">
        <f t="shared" si="0"/>
        <v>0</v>
      </c>
      <c r="U21" s="74">
        <f t="shared" si="0"/>
        <v>0</v>
      </c>
      <c r="V21" s="74">
        <f t="shared" si="0"/>
        <v>0</v>
      </c>
      <c r="W21" s="74">
        <f t="shared" si="0"/>
        <v>0</v>
      </c>
      <c r="X21" s="74">
        <f t="shared" si="0"/>
        <v>0</v>
      </c>
      <c r="Y21" s="74">
        <f t="shared" si="0"/>
        <v>260.67</v>
      </c>
      <c r="Z21" s="74">
        <f t="shared" si="0"/>
        <v>0</v>
      </c>
      <c r="AA21" s="74">
        <f t="shared" si="0"/>
        <v>0</v>
      </c>
      <c r="AB21" s="58"/>
      <c r="AC21" s="74">
        <f>SUM(AC5:AC20)</f>
        <v>1028</v>
      </c>
      <c r="AD21" s="74">
        <f>SUM(AD5:AD20)</f>
        <v>177</v>
      </c>
      <c r="AE21" s="58"/>
      <c r="AF21" s="74">
        <f t="shared" ref="AF21:AN21" si="1">SUM(AF5:AF20)</f>
        <v>1043.1400000000001</v>
      </c>
      <c r="AG21" s="74">
        <f t="shared" si="1"/>
        <v>0</v>
      </c>
      <c r="AH21" s="74">
        <f t="shared" si="1"/>
        <v>0</v>
      </c>
      <c r="AI21" s="74">
        <f t="shared" si="1"/>
        <v>289.8</v>
      </c>
      <c r="AJ21" s="74">
        <f t="shared" si="1"/>
        <v>0</v>
      </c>
      <c r="AK21" s="74">
        <f t="shared" si="1"/>
        <v>0</v>
      </c>
      <c r="AL21" s="74">
        <f t="shared" si="1"/>
        <v>0</v>
      </c>
      <c r="AM21" s="74">
        <f t="shared" si="1"/>
        <v>0</v>
      </c>
      <c r="AN21" s="74">
        <f t="shared" si="1"/>
        <v>0</v>
      </c>
      <c r="AO21" s="58"/>
      <c r="AP21" s="74">
        <f t="shared" ref="AP21:AY21" si="2">SUM(AP5:AP20)</f>
        <v>0</v>
      </c>
      <c r="AQ21" s="74">
        <f t="shared" si="2"/>
        <v>0</v>
      </c>
      <c r="AR21" s="74">
        <f t="shared" si="2"/>
        <v>63.4</v>
      </c>
      <c r="AS21" s="74">
        <f t="shared" si="2"/>
        <v>0</v>
      </c>
      <c r="AT21" s="74">
        <f t="shared" si="2"/>
        <v>0</v>
      </c>
      <c r="AU21" s="74">
        <f t="shared" si="2"/>
        <v>0</v>
      </c>
      <c r="AV21" s="74">
        <f t="shared" si="2"/>
        <v>0</v>
      </c>
      <c r="AW21" s="74">
        <f t="shared" si="2"/>
        <v>11.25</v>
      </c>
      <c r="AX21" s="74">
        <f t="shared" si="2"/>
        <v>0</v>
      </c>
      <c r="AY21" s="74">
        <f t="shared" si="2"/>
        <v>7</v>
      </c>
      <c r="AZ21" s="58"/>
      <c r="BA21" s="74">
        <f>SUM(BA5:BA20)</f>
        <v>0</v>
      </c>
      <c r="BB21" s="74">
        <f>SUM(BB5:BB20)</f>
        <v>0</v>
      </c>
      <c r="BC21" s="74">
        <f>SUM(BC5:BC20)</f>
        <v>0</v>
      </c>
      <c r="BD21" s="58"/>
      <c r="BE21" s="74">
        <f>SUM(BE5:BE20)</f>
        <v>0</v>
      </c>
      <c r="BF21" s="58"/>
      <c r="BG21" s="74">
        <f>SUM(BG5:BG20)</f>
        <v>0</v>
      </c>
      <c r="BH21" s="58"/>
      <c r="BI21" s="74">
        <f>SUM(BI5:BI20)</f>
        <v>900</v>
      </c>
      <c r="BJ21" s="58"/>
      <c r="BK21" s="74">
        <f t="shared" ref="BK21:BU21" si="3">SUM(BK5:BK20)</f>
        <v>27.98</v>
      </c>
      <c r="BL21" s="74">
        <f t="shared" si="3"/>
        <v>500</v>
      </c>
      <c r="BM21" s="74">
        <f t="shared" si="3"/>
        <v>0</v>
      </c>
      <c r="BN21" s="74">
        <f t="shared" si="3"/>
        <v>0</v>
      </c>
      <c r="BO21" s="74">
        <f t="shared" si="3"/>
        <v>271.2</v>
      </c>
      <c r="BP21" s="74">
        <f t="shared" si="3"/>
        <v>0</v>
      </c>
      <c r="BQ21" s="74">
        <f t="shared" si="3"/>
        <v>0</v>
      </c>
      <c r="BR21" s="74">
        <f t="shared" si="3"/>
        <v>0</v>
      </c>
      <c r="BS21" s="74">
        <f t="shared" si="3"/>
        <v>0</v>
      </c>
      <c r="BT21" s="74">
        <f t="shared" si="3"/>
        <v>0</v>
      </c>
      <c r="BU21" s="74">
        <f t="shared" si="3"/>
        <v>0</v>
      </c>
      <c r="BV21" s="58"/>
      <c r="BW21" s="74">
        <f t="shared" ref="BW21:CD21" si="4">SUM(BW5:BW20)</f>
        <v>0</v>
      </c>
      <c r="BX21" s="74">
        <f t="shared" si="4"/>
        <v>185</v>
      </c>
      <c r="BY21" s="74">
        <f t="shared" si="4"/>
        <v>0</v>
      </c>
      <c r="BZ21" s="74">
        <f t="shared" si="4"/>
        <v>0</v>
      </c>
      <c r="CA21" s="74">
        <f t="shared" si="4"/>
        <v>0</v>
      </c>
      <c r="CB21" s="74">
        <f t="shared" si="4"/>
        <v>0</v>
      </c>
      <c r="CC21" s="74">
        <f t="shared" si="4"/>
        <v>0</v>
      </c>
      <c r="CD21" s="74">
        <f t="shared" si="4"/>
        <v>0</v>
      </c>
      <c r="CE21" s="58"/>
      <c r="CF21" s="74">
        <f t="shared" ref="CF21:CT21" si="5">SUM(CF5:CF20)</f>
        <v>0</v>
      </c>
      <c r="CG21" s="74">
        <f t="shared" si="5"/>
        <v>0</v>
      </c>
      <c r="CH21" s="74">
        <f t="shared" si="5"/>
        <v>0</v>
      </c>
      <c r="CI21" s="74">
        <f t="shared" si="5"/>
        <v>0</v>
      </c>
      <c r="CJ21" s="74">
        <f t="shared" si="5"/>
        <v>0</v>
      </c>
      <c r="CK21" s="74">
        <f t="shared" si="5"/>
        <v>0</v>
      </c>
      <c r="CL21" s="74">
        <f t="shared" si="5"/>
        <v>0</v>
      </c>
      <c r="CM21" s="74">
        <f t="shared" si="5"/>
        <v>0</v>
      </c>
      <c r="CN21" s="74">
        <f t="shared" si="5"/>
        <v>0</v>
      </c>
      <c r="CO21" s="74">
        <f t="shared" si="5"/>
        <v>0</v>
      </c>
      <c r="CP21" s="74">
        <f t="shared" si="5"/>
        <v>0</v>
      </c>
      <c r="CQ21" s="74">
        <f t="shared" si="5"/>
        <v>0</v>
      </c>
      <c r="CR21" s="74">
        <f t="shared" si="5"/>
        <v>0</v>
      </c>
      <c r="CS21" s="74">
        <f t="shared" si="5"/>
        <v>0</v>
      </c>
      <c r="CT21" s="74">
        <f t="shared" si="5"/>
        <v>0</v>
      </c>
      <c r="CU21" s="58"/>
      <c r="CV21" s="74">
        <f t="shared" ref="CV21:DA21" si="6">SUM(CV5:CV20)</f>
        <v>0</v>
      </c>
      <c r="CW21" s="74">
        <f t="shared" si="6"/>
        <v>0</v>
      </c>
      <c r="CX21" s="74">
        <f t="shared" si="6"/>
        <v>0</v>
      </c>
      <c r="CY21" s="74">
        <f t="shared" si="6"/>
        <v>0</v>
      </c>
      <c r="CZ21" s="74">
        <f t="shared" si="6"/>
        <v>0</v>
      </c>
      <c r="DA21" s="74">
        <f t="shared" si="6"/>
        <v>0</v>
      </c>
      <c r="DB21" s="61"/>
      <c r="DC21" s="56"/>
      <c r="DD21" s="56"/>
      <c r="DE21" s="56"/>
      <c r="DF21" s="56"/>
      <c r="DG21" s="56"/>
      <c r="DH21" s="56"/>
      <c r="DI21" s="56"/>
      <c r="DJ21" s="56"/>
      <c r="DK21" s="56"/>
    </row>
    <row r="22" spans="1:115" x14ac:dyDescent="0.25">
      <c r="A22" s="53">
        <v>45048</v>
      </c>
      <c r="B22" s="56">
        <v>16</v>
      </c>
      <c r="C22" s="63" t="s">
        <v>152</v>
      </c>
      <c r="D22" s="56" t="s">
        <v>8</v>
      </c>
      <c r="E22" s="56" t="s">
        <v>3</v>
      </c>
      <c r="F22" s="56" t="s">
        <v>179</v>
      </c>
      <c r="G22" s="56"/>
      <c r="H22" s="56"/>
      <c r="I22" s="75">
        <v>799.99</v>
      </c>
      <c r="J22" s="64"/>
      <c r="K22" s="58"/>
      <c r="L22" s="59"/>
      <c r="M22" s="58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8"/>
      <c r="AC22" s="56"/>
      <c r="AD22" s="56"/>
      <c r="AE22" s="58"/>
      <c r="AF22" s="56">
        <v>799.99</v>
      </c>
      <c r="AG22" s="56"/>
      <c r="AH22" s="56"/>
      <c r="AI22" s="56"/>
      <c r="AJ22" s="56"/>
      <c r="AK22" s="56"/>
      <c r="AL22" s="56"/>
      <c r="AM22" s="56"/>
      <c r="AN22" s="56"/>
      <c r="AO22" s="58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8"/>
      <c r="BA22" s="56"/>
      <c r="BB22" s="56"/>
      <c r="BC22" s="56"/>
      <c r="BD22" s="58"/>
      <c r="BE22" s="56"/>
      <c r="BF22" s="58"/>
      <c r="BG22" s="56"/>
      <c r="BH22" s="58"/>
      <c r="BI22" s="56"/>
      <c r="BJ22" s="58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8"/>
      <c r="BW22" s="56"/>
      <c r="BX22" s="56"/>
      <c r="BY22" s="56"/>
      <c r="BZ22" s="56"/>
      <c r="CA22" s="56"/>
      <c r="CB22" s="56"/>
      <c r="CC22" s="56"/>
      <c r="CD22" s="56"/>
      <c r="CE22" s="58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8"/>
      <c r="CV22" s="56"/>
      <c r="CW22" s="56"/>
      <c r="CX22" s="56"/>
      <c r="CY22" s="56"/>
      <c r="CZ22" s="56"/>
      <c r="DA22" s="56"/>
      <c r="DB22" s="61"/>
      <c r="DC22" s="56"/>
      <c r="DD22" s="56"/>
      <c r="DE22" s="56"/>
      <c r="DF22" s="56"/>
      <c r="DG22" s="56"/>
      <c r="DH22" s="56"/>
      <c r="DI22" s="56"/>
      <c r="DJ22" s="56"/>
      <c r="DK22" s="56"/>
    </row>
    <row r="23" spans="1:115" x14ac:dyDescent="0.25">
      <c r="A23" s="53">
        <v>45048</v>
      </c>
      <c r="B23" s="56">
        <v>7</v>
      </c>
      <c r="C23" s="63" t="s">
        <v>159</v>
      </c>
      <c r="D23" s="56" t="s">
        <v>4</v>
      </c>
      <c r="E23" s="56" t="s">
        <v>3</v>
      </c>
      <c r="F23" s="76" t="s">
        <v>2</v>
      </c>
      <c r="G23" s="76"/>
      <c r="H23" s="76"/>
      <c r="I23" s="75">
        <v>34.96</v>
      </c>
      <c r="J23" s="64"/>
      <c r="K23" s="58"/>
      <c r="L23" s="59">
        <v>5.83</v>
      </c>
      <c r="M23" s="58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8"/>
      <c r="AC23" s="56"/>
      <c r="AD23" s="56"/>
      <c r="AE23" s="58"/>
      <c r="AF23" s="56"/>
      <c r="AG23" s="56"/>
      <c r="AH23" s="56"/>
      <c r="AI23" s="56"/>
      <c r="AJ23" s="56"/>
      <c r="AK23" s="56"/>
      <c r="AL23" s="56"/>
      <c r="AM23" s="56"/>
      <c r="AN23" s="56"/>
      <c r="AO23" s="58"/>
      <c r="AP23" s="56"/>
      <c r="AQ23" s="56"/>
      <c r="AR23" s="56"/>
      <c r="AS23" s="56"/>
      <c r="AT23" s="56">
        <v>29.13</v>
      </c>
      <c r="AU23" s="56"/>
      <c r="AV23" s="56"/>
      <c r="AW23" s="56"/>
      <c r="AX23" s="56"/>
      <c r="AY23" s="56"/>
      <c r="AZ23" s="58"/>
      <c r="BA23" s="56"/>
      <c r="BB23" s="56"/>
      <c r="BC23" s="56"/>
      <c r="BD23" s="58"/>
      <c r="BE23" s="56"/>
      <c r="BF23" s="58"/>
      <c r="BG23" s="56"/>
      <c r="BH23" s="58"/>
      <c r="BI23" s="56"/>
      <c r="BJ23" s="58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8"/>
      <c r="BW23" s="56"/>
      <c r="BX23" s="56"/>
      <c r="BY23" s="56"/>
      <c r="BZ23" s="56"/>
      <c r="CA23" s="56"/>
      <c r="CB23" s="56"/>
      <c r="CC23" s="56"/>
      <c r="CD23" s="56"/>
      <c r="CE23" s="58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8"/>
      <c r="CV23" s="56"/>
      <c r="CW23" s="56"/>
      <c r="CX23" s="56"/>
      <c r="CY23" s="56"/>
      <c r="CZ23" s="56"/>
      <c r="DA23" s="56"/>
      <c r="DB23" s="61"/>
      <c r="DC23" s="56"/>
      <c r="DD23" s="56"/>
      <c r="DE23" s="56"/>
      <c r="DF23" s="56"/>
      <c r="DG23" s="56"/>
      <c r="DH23" s="56"/>
      <c r="DI23" s="56"/>
      <c r="DJ23" s="56"/>
      <c r="DK23" s="56"/>
    </row>
    <row r="24" spans="1:115" x14ac:dyDescent="0.25">
      <c r="A24" s="53">
        <v>45055</v>
      </c>
      <c r="B24" s="56"/>
      <c r="C24" s="55" t="s">
        <v>25</v>
      </c>
      <c r="D24" s="56" t="s">
        <v>24</v>
      </c>
      <c r="E24" s="56"/>
      <c r="F24" s="76" t="s">
        <v>23</v>
      </c>
      <c r="G24" s="76"/>
      <c r="H24" s="76"/>
      <c r="I24" s="75"/>
      <c r="J24" s="64">
        <v>1746.04</v>
      </c>
      <c r="K24" s="58"/>
      <c r="L24" s="59"/>
      <c r="M24" s="58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8"/>
      <c r="AC24" s="56"/>
      <c r="AD24" s="56"/>
      <c r="AE24" s="58"/>
      <c r="AF24" s="56"/>
      <c r="AG24" s="56"/>
      <c r="AH24" s="56"/>
      <c r="AI24" s="56"/>
      <c r="AJ24" s="56"/>
      <c r="AK24" s="56"/>
      <c r="AL24" s="56"/>
      <c r="AM24" s="56"/>
      <c r="AN24" s="56"/>
      <c r="AO24" s="58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8"/>
      <c r="BA24" s="56"/>
      <c r="BB24" s="56"/>
      <c r="BC24" s="56"/>
      <c r="BD24" s="58"/>
      <c r="BE24" s="56"/>
      <c r="BF24" s="58"/>
      <c r="BG24" s="56"/>
      <c r="BH24" s="58"/>
      <c r="BI24" s="56"/>
      <c r="BJ24" s="58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8"/>
      <c r="BW24" s="56"/>
      <c r="BX24" s="56"/>
      <c r="BY24" s="56"/>
      <c r="BZ24" s="56"/>
      <c r="CA24" s="56"/>
      <c r="CB24" s="56"/>
      <c r="CC24" s="56"/>
      <c r="CD24" s="56"/>
      <c r="CE24" s="58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8"/>
      <c r="CV24" s="56"/>
      <c r="CW24" s="56"/>
      <c r="CX24" s="56"/>
      <c r="CY24" s="56"/>
      <c r="CZ24" s="56"/>
      <c r="DA24" s="56"/>
      <c r="DB24" s="61"/>
      <c r="DC24" s="56"/>
      <c r="DD24" s="56"/>
      <c r="DE24" s="56"/>
      <c r="DF24" s="56"/>
      <c r="DG24" s="56"/>
      <c r="DH24" s="56"/>
      <c r="DI24" s="56"/>
      <c r="DJ24" s="56"/>
      <c r="DK24" s="56"/>
    </row>
    <row r="25" spans="1:115" x14ac:dyDescent="0.25">
      <c r="A25" s="53">
        <v>45056</v>
      </c>
      <c r="B25" s="56">
        <v>22</v>
      </c>
      <c r="C25" s="71" t="s">
        <v>167</v>
      </c>
      <c r="D25" s="56" t="s">
        <v>14</v>
      </c>
      <c r="E25" s="56" t="s">
        <v>3</v>
      </c>
      <c r="F25" s="76" t="s">
        <v>22</v>
      </c>
      <c r="G25" s="76"/>
      <c r="H25" s="76"/>
      <c r="I25" s="75">
        <v>29.99</v>
      </c>
      <c r="J25" s="64"/>
      <c r="K25" s="58"/>
      <c r="L25" s="59">
        <v>5</v>
      </c>
      <c r="M25" s="58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8"/>
      <c r="AC25" s="56"/>
      <c r="AD25" s="56"/>
      <c r="AE25" s="58"/>
      <c r="AF25" s="56"/>
      <c r="AG25" s="56"/>
      <c r="AH25" s="56"/>
      <c r="AI25" s="56"/>
      <c r="AJ25" s="56"/>
      <c r="AK25" s="56"/>
      <c r="AL25" s="56"/>
      <c r="AM25" s="56"/>
      <c r="AN25" s="56"/>
      <c r="AO25" s="58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8"/>
      <c r="BA25" s="56"/>
      <c r="BB25" s="56"/>
      <c r="BC25" s="56"/>
      <c r="BD25" s="58"/>
      <c r="BE25" s="56"/>
      <c r="BF25" s="58"/>
      <c r="BG25" s="56"/>
      <c r="BH25" s="58"/>
      <c r="BI25" s="56"/>
      <c r="BJ25" s="58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8"/>
      <c r="BW25" s="56"/>
      <c r="BX25" s="56"/>
      <c r="BY25" s="56"/>
      <c r="BZ25" s="56"/>
      <c r="CA25" s="56"/>
      <c r="CB25" s="56"/>
      <c r="CC25" s="56"/>
      <c r="CD25" s="56"/>
      <c r="CE25" s="58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8"/>
      <c r="CV25" s="56"/>
      <c r="CW25" s="56"/>
      <c r="CX25" s="56"/>
      <c r="CY25" s="56"/>
      <c r="CZ25" s="56"/>
      <c r="DA25" s="56"/>
      <c r="DB25" s="61"/>
      <c r="DC25" s="56"/>
      <c r="DD25" s="56"/>
      <c r="DE25" s="56"/>
      <c r="DF25" s="56"/>
      <c r="DG25" s="56"/>
      <c r="DH25" s="56"/>
      <c r="DI25" s="56"/>
      <c r="DJ25" s="56"/>
      <c r="DK25" s="56"/>
    </row>
    <row r="26" spans="1:115" x14ac:dyDescent="0.25">
      <c r="A26" s="53">
        <v>45057</v>
      </c>
      <c r="B26" s="56">
        <v>23</v>
      </c>
      <c r="C26" s="71" t="s">
        <v>168</v>
      </c>
      <c r="D26" s="56" t="s">
        <v>8</v>
      </c>
      <c r="E26" s="56" t="s">
        <v>3</v>
      </c>
      <c r="F26" s="76" t="s">
        <v>21</v>
      </c>
      <c r="G26" s="76"/>
      <c r="H26" s="76"/>
      <c r="I26" s="75">
        <v>189</v>
      </c>
      <c r="J26" s="64"/>
      <c r="K26" s="58"/>
      <c r="L26" s="59">
        <v>31.5</v>
      </c>
      <c r="M26" s="5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8"/>
      <c r="AC26" s="56"/>
      <c r="AD26" s="56"/>
      <c r="AE26" s="58"/>
      <c r="AF26" s="56"/>
      <c r="AG26" s="56"/>
      <c r="AH26" s="56"/>
      <c r="AI26" s="56"/>
      <c r="AJ26" s="56"/>
      <c r="AK26" s="56"/>
      <c r="AL26" s="56"/>
      <c r="AM26" s="56"/>
      <c r="AN26" s="56"/>
      <c r="AO26" s="58"/>
      <c r="AP26" s="56"/>
      <c r="AQ26" s="56"/>
      <c r="AR26" s="56"/>
      <c r="AS26" s="56">
        <v>24.99</v>
      </c>
      <c r="AT26" s="56"/>
      <c r="AU26" s="56"/>
      <c r="AV26" s="56"/>
      <c r="AW26" s="56"/>
      <c r="AX26" s="56"/>
      <c r="AY26" s="56"/>
      <c r="AZ26" s="58"/>
      <c r="BA26" s="56"/>
      <c r="BB26" s="56"/>
      <c r="BC26" s="56"/>
      <c r="BD26" s="58"/>
      <c r="BE26" s="56"/>
      <c r="BF26" s="58"/>
      <c r="BG26" s="56"/>
      <c r="BH26" s="58"/>
      <c r="BI26" s="56"/>
      <c r="BJ26" s="58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8"/>
      <c r="BW26" s="56"/>
      <c r="BX26" s="56">
        <v>157.5</v>
      </c>
      <c r="BY26" s="56"/>
      <c r="BZ26" s="56"/>
      <c r="CA26" s="56"/>
      <c r="CB26" s="56"/>
      <c r="CC26" s="56"/>
      <c r="CD26" s="56"/>
      <c r="CE26" s="58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8"/>
      <c r="CV26" s="56"/>
      <c r="CW26" s="56"/>
      <c r="CX26" s="56"/>
      <c r="CY26" s="56"/>
      <c r="CZ26" s="56"/>
      <c r="DA26" s="56"/>
      <c r="DB26" s="61"/>
      <c r="DC26" s="56"/>
      <c r="DD26" s="56"/>
      <c r="DE26" s="56"/>
      <c r="DF26" s="56"/>
      <c r="DG26" s="56"/>
      <c r="DH26" s="56"/>
      <c r="DI26" s="56"/>
      <c r="DJ26" s="56"/>
      <c r="DK26" s="56"/>
    </row>
    <row r="27" spans="1:115" x14ac:dyDescent="0.25">
      <c r="A27" s="53">
        <v>45058</v>
      </c>
      <c r="B27" s="56">
        <v>24</v>
      </c>
      <c r="C27" s="71" t="s">
        <v>165</v>
      </c>
      <c r="D27" s="56" t="s">
        <v>14</v>
      </c>
      <c r="E27" s="56" t="s">
        <v>3</v>
      </c>
      <c r="F27" s="76" t="s">
        <v>20</v>
      </c>
      <c r="G27" s="76"/>
      <c r="H27" s="76"/>
      <c r="I27" s="75">
        <v>8.8000000000000007</v>
      </c>
      <c r="J27" s="64"/>
      <c r="K27" s="58"/>
      <c r="L27" s="59"/>
      <c r="M27" s="58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8"/>
      <c r="AC27" s="56"/>
      <c r="AD27" s="56"/>
      <c r="AE27" s="58"/>
      <c r="AF27" s="56"/>
      <c r="AG27" s="56"/>
      <c r="AH27" s="56"/>
      <c r="AI27" s="56"/>
      <c r="AJ27" s="56"/>
      <c r="AK27" s="56"/>
      <c r="AL27" s="56"/>
      <c r="AM27" s="56"/>
      <c r="AN27" s="56"/>
      <c r="AO27" s="58"/>
      <c r="AP27" s="56"/>
      <c r="AQ27" s="56"/>
      <c r="AR27" s="56"/>
      <c r="AS27" s="56"/>
      <c r="AT27" s="56"/>
      <c r="AU27" s="56"/>
      <c r="AV27" s="56"/>
      <c r="AW27" s="56">
        <v>8.8000000000000007</v>
      </c>
      <c r="AX27" s="56"/>
      <c r="AY27" s="56"/>
      <c r="AZ27" s="58"/>
      <c r="BA27" s="56"/>
      <c r="BB27" s="56"/>
      <c r="BC27" s="56"/>
      <c r="BD27" s="58"/>
      <c r="BE27" s="56"/>
      <c r="BF27" s="58"/>
      <c r="BG27" s="56"/>
      <c r="BH27" s="58"/>
      <c r="BI27" s="56"/>
      <c r="BJ27" s="58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8"/>
      <c r="BW27" s="56"/>
      <c r="BX27" s="56"/>
      <c r="BY27" s="56"/>
      <c r="BZ27" s="56"/>
      <c r="CA27" s="56"/>
      <c r="CB27" s="56"/>
      <c r="CC27" s="56"/>
      <c r="CD27" s="56"/>
      <c r="CE27" s="58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8"/>
      <c r="CV27" s="56"/>
      <c r="CW27" s="56"/>
      <c r="CX27" s="56"/>
      <c r="CY27" s="56"/>
      <c r="CZ27" s="56"/>
      <c r="DA27" s="56"/>
      <c r="DB27" s="61"/>
      <c r="DC27" s="56"/>
      <c r="DD27" s="56"/>
      <c r="DE27" s="56"/>
      <c r="DF27" s="56"/>
      <c r="DG27" s="56"/>
      <c r="DH27" s="56"/>
      <c r="DI27" s="56"/>
      <c r="DJ27" s="56"/>
      <c r="DK27" s="56"/>
    </row>
    <row r="28" spans="1:115" x14ac:dyDescent="0.25">
      <c r="A28" s="53">
        <v>45061</v>
      </c>
      <c r="B28" s="56">
        <v>18</v>
      </c>
      <c r="C28" s="63" t="s">
        <v>160</v>
      </c>
      <c r="D28" s="56" t="s">
        <v>17</v>
      </c>
      <c r="E28" s="56" t="s">
        <v>3</v>
      </c>
      <c r="F28" s="56" t="s">
        <v>16</v>
      </c>
      <c r="G28" s="56"/>
      <c r="H28" s="56"/>
      <c r="I28" s="75">
        <v>312.8</v>
      </c>
      <c r="J28" s="64"/>
      <c r="K28" s="58"/>
      <c r="L28" s="59">
        <v>52.13</v>
      </c>
      <c r="M28" s="58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>
        <v>260.67</v>
      </c>
      <c r="Z28" s="56"/>
      <c r="AA28" s="56"/>
      <c r="AB28" s="58"/>
      <c r="AC28" s="56"/>
      <c r="AD28" s="56"/>
      <c r="AE28" s="58"/>
      <c r="AF28" s="56"/>
      <c r="AG28" s="56"/>
      <c r="AH28" s="56"/>
      <c r="AI28" s="56"/>
      <c r="AJ28" s="56"/>
      <c r="AK28" s="56"/>
      <c r="AL28" s="56"/>
      <c r="AM28" s="56"/>
      <c r="AN28" s="56"/>
      <c r="AO28" s="58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8"/>
      <c r="BA28" s="56"/>
      <c r="BB28" s="56"/>
      <c r="BC28" s="56"/>
      <c r="BD28" s="58"/>
      <c r="BE28" s="56"/>
      <c r="BF28" s="58"/>
      <c r="BG28" s="56"/>
      <c r="BH28" s="58"/>
      <c r="BI28" s="56"/>
      <c r="BJ28" s="58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8"/>
      <c r="BW28" s="56"/>
      <c r="BX28" s="56"/>
      <c r="BY28" s="56"/>
      <c r="BZ28" s="56"/>
      <c r="CA28" s="56"/>
      <c r="CB28" s="56"/>
      <c r="CC28" s="56"/>
      <c r="CD28" s="56"/>
      <c r="CE28" s="58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8"/>
      <c r="CV28" s="56"/>
      <c r="CW28" s="56"/>
      <c r="CX28" s="56"/>
      <c r="CY28" s="56"/>
      <c r="CZ28" s="56"/>
      <c r="DA28" s="56"/>
      <c r="DB28" s="61"/>
      <c r="DC28" s="56"/>
      <c r="DD28" s="56"/>
      <c r="DE28" s="56"/>
      <c r="DF28" s="56"/>
      <c r="DG28" s="56"/>
      <c r="DH28" s="56"/>
      <c r="DI28" s="56"/>
      <c r="DJ28" s="56"/>
      <c r="DK28" s="56"/>
    </row>
    <row r="29" spans="1:115" x14ac:dyDescent="0.25">
      <c r="A29" s="53">
        <v>45062</v>
      </c>
      <c r="B29" s="56">
        <v>19</v>
      </c>
      <c r="C29" s="63" t="s">
        <v>158</v>
      </c>
      <c r="D29" s="56" t="s">
        <v>14</v>
      </c>
      <c r="E29" s="56" t="s">
        <v>3</v>
      </c>
      <c r="F29" s="56" t="s">
        <v>15</v>
      </c>
      <c r="G29" s="56"/>
      <c r="H29" s="56"/>
      <c r="I29" s="75">
        <v>52.2</v>
      </c>
      <c r="J29" s="64"/>
      <c r="K29" s="58"/>
      <c r="L29" s="59">
        <v>8.6999999999999993</v>
      </c>
      <c r="M29" s="58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8"/>
      <c r="AC29" s="56"/>
      <c r="AD29" s="56"/>
      <c r="AE29" s="58"/>
      <c r="AF29" s="56"/>
      <c r="AG29" s="56"/>
      <c r="AH29" s="56"/>
      <c r="AI29" s="56"/>
      <c r="AJ29" s="56"/>
      <c r="AK29" s="56"/>
      <c r="AL29" s="56"/>
      <c r="AM29" s="56"/>
      <c r="AN29" s="56"/>
      <c r="AO29" s="58"/>
      <c r="AP29" s="56"/>
      <c r="AQ29" s="56"/>
      <c r="AR29" s="56">
        <v>43.5</v>
      </c>
      <c r="AS29" s="56"/>
      <c r="AT29" s="56"/>
      <c r="AU29" s="56"/>
      <c r="AV29" s="56"/>
      <c r="AW29" s="56"/>
      <c r="AX29" s="56"/>
      <c r="AY29" s="56"/>
      <c r="AZ29" s="58"/>
      <c r="BA29" s="56"/>
      <c r="BB29" s="56"/>
      <c r="BC29" s="56"/>
      <c r="BD29" s="58"/>
      <c r="BE29" s="56"/>
      <c r="BF29" s="58"/>
      <c r="BG29" s="56"/>
      <c r="BH29" s="58"/>
      <c r="BI29" s="56"/>
      <c r="BJ29" s="58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8"/>
      <c r="BW29" s="56"/>
      <c r="BX29" s="56"/>
      <c r="BY29" s="56"/>
      <c r="BZ29" s="56"/>
      <c r="CA29" s="56"/>
      <c r="CB29" s="56"/>
      <c r="CC29" s="56"/>
      <c r="CD29" s="56"/>
      <c r="CE29" s="58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8"/>
      <c r="CV29" s="56"/>
      <c r="CW29" s="56"/>
      <c r="CX29" s="56"/>
      <c r="CY29" s="56"/>
      <c r="CZ29" s="56"/>
      <c r="DA29" s="56"/>
      <c r="DB29" s="61"/>
      <c r="DC29" s="56"/>
      <c r="DD29" s="56"/>
      <c r="DE29" s="56"/>
      <c r="DF29" s="56"/>
      <c r="DG29" s="56"/>
      <c r="DH29" s="56"/>
      <c r="DI29" s="56"/>
      <c r="DJ29" s="56"/>
      <c r="DK29" s="56"/>
    </row>
    <row r="30" spans="1:115" x14ac:dyDescent="0.25">
      <c r="A30" s="53">
        <v>45062</v>
      </c>
      <c r="B30" s="56">
        <v>19</v>
      </c>
      <c r="C30" s="63" t="s">
        <v>158</v>
      </c>
      <c r="D30" s="56" t="s">
        <v>14</v>
      </c>
      <c r="E30" s="56" t="s">
        <v>3</v>
      </c>
      <c r="F30" s="56" t="s">
        <v>13</v>
      </c>
      <c r="G30" s="56"/>
      <c r="H30" s="56"/>
      <c r="I30" s="75">
        <v>11.28</v>
      </c>
      <c r="J30" s="64"/>
      <c r="K30" s="58"/>
      <c r="L30" s="59">
        <v>1.88</v>
      </c>
      <c r="M30" s="58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8"/>
      <c r="AC30" s="56"/>
      <c r="AD30" s="56"/>
      <c r="AE30" s="58"/>
      <c r="AF30" s="56"/>
      <c r="AG30" s="56"/>
      <c r="AH30" s="56"/>
      <c r="AI30" s="56"/>
      <c r="AJ30" s="56"/>
      <c r="AK30" s="56"/>
      <c r="AL30" s="56"/>
      <c r="AM30" s="56"/>
      <c r="AN30" s="56"/>
      <c r="AO30" s="58"/>
      <c r="AP30" s="56"/>
      <c r="AQ30" s="56"/>
      <c r="AR30" s="56">
        <v>9.4</v>
      </c>
      <c r="AS30" s="56"/>
      <c r="AT30" s="56"/>
      <c r="AU30" s="56"/>
      <c r="AV30" s="56"/>
      <c r="AW30" s="56"/>
      <c r="AX30" s="56"/>
      <c r="AY30" s="56"/>
      <c r="AZ30" s="58"/>
      <c r="BA30" s="56"/>
      <c r="BB30" s="56"/>
      <c r="BC30" s="56"/>
      <c r="BD30" s="58"/>
      <c r="BE30" s="56"/>
      <c r="BF30" s="58"/>
      <c r="BG30" s="56"/>
      <c r="BH30" s="58"/>
      <c r="BI30" s="56"/>
      <c r="BJ30" s="58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8"/>
      <c r="BW30" s="56"/>
      <c r="BX30" s="56"/>
      <c r="BY30" s="56"/>
      <c r="BZ30" s="56"/>
      <c r="CA30" s="56"/>
      <c r="CB30" s="56"/>
      <c r="CC30" s="56"/>
      <c r="CD30" s="56"/>
      <c r="CE30" s="58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8"/>
      <c r="CV30" s="56"/>
      <c r="CW30" s="56"/>
      <c r="CX30" s="56"/>
      <c r="CY30" s="56"/>
      <c r="CZ30" s="56"/>
      <c r="DA30" s="56"/>
      <c r="DB30" s="61"/>
      <c r="DC30" s="56"/>
      <c r="DD30" s="56"/>
      <c r="DE30" s="56"/>
      <c r="DF30" s="56"/>
      <c r="DG30" s="56"/>
      <c r="DH30" s="56"/>
      <c r="DI30" s="56"/>
      <c r="DJ30" s="56"/>
      <c r="DK30" s="56"/>
    </row>
    <row r="31" spans="1:115" x14ac:dyDescent="0.25">
      <c r="A31" s="53">
        <v>45072</v>
      </c>
      <c r="B31" s="56">
        <v>21</v>
      </c>
      <c r="C31" s="63" t="s">
        <v>157</v>
      </c>
      <c r="D31" s="56" t="s">
        <v>6</v>
      </c>
      <c r="E31" s="56" t="s">
        <v>3</v>
      </c>
      <c r="F31" s="56" t="s">
        <v>5</v>
      </c>
      <c r="G31" s="56"/>
      <c r="H31" s="56"/>
      <c r="I31" s="75">
        <v>7</v>
      </c>
      <c r="J31" s="64"/>
      <c r="K31" s="58"/>
      <c r="L31" s="59"/>
      <c r="M31" s="58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8"/>
      <c r="AC31" s="56"/>
      <c r="AD31" s="56"/>
      <c r="AE31" s="58"/>
      <c r="AF31" s="56"/>
      <c r="AG31" s="56"/>
      <c r="AH31" s="56"/>
      <c r="AI31" s="56"/>
      <c r="AJ31" s="56"/>
      <c r="AK31" s="56"/>
      <c r="AL31" s="56"/>
      <c r="AM31" s="56"/>
      <c r="AN31" s="56"/>
      <c r="AO31" s="58"/>
      <c r="AP31" s="56"/>
      <c r="AQ31" s="56"/>
      <c r="AR31" s="56"/>
      <c r="AS31" s="56"/>
      <c r="AT31" s="56"/>
      <c r="AU31" s="56"/>
      <c r="AV31" s="56"/>
      <c r="AW31" s="56"/>
      <c r="AX31" s="56"/>
      <c r="AY31" s="56">
        <v>7</v>
      </c>
      <c r="AZ31" s="58"/>
      <c r="BA31" s="56"/>
      <c r="BB31" s="56"/>
      <c r="BC31" s="56"/>
      <c r="BD31" s="58"/>
      <c r="BE31" s="56"/>
      <c r="BF31" s="58"/>
      <c r="BG31" s="56"/>
      <c r="BH31" s="58"/>
      <c r="BI31" s="56"/>
      <c r="BJ31" s="58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8"/>
      <c r="BW31" s="56"/>
      <c r="BX31" s="56"/>
      <c r="BY31" s="56"/>
      <c r="BZ31" s="56"/>
      <c r="CA31" s="56"/>
      <c r="CB31" s="56"/>
      <c r="CC31" s="56"/>
      <c r="CD31" s="56"/>
      <c r="CE31" s="58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8"/>
      <c r="CV31" s="56"/>
      <c r="CW31" s="56"/>
      <c r="CX31" s="56"/>
      <c r="CY31" s="56"/>
      <c r="CZ31" s="56"/>
      <c r="DA31" s="56"/>
      <c r="DB31" s="61"/>
      <c r="DC31" s="56"/>
      <c r="DD31" s="56"/>
      <c r="DE31" s="56"/>
      <c r="DF31" s="56"/>
      <c r="DG31" s="56"/>
      <c r="DH31" s="56"/>
      <c r="DI31" s="56"/>
      <c r="DJ31" s="56"/>
      <c r="DK31" s="56"/>
    </row>
    <row r="32" spans="1:115" x14ac:dyDescent="0.25">
      <c r="A32" s="96" t="s">
        <v>19</v>
      </c>
      <c r="B32" s="96"/>
      <c r="C32" s="96"/>
      <c r="D32" s="96"/>
      <c r="E32" s="96"/>
      <c r="F32" s="97"/>
      <c r="G32" s="72">
        <f>H32+DD2+DI2+DK8+DK7</f>
        <v>187966.52000000002</v>
      </c>
      <c r="H32" s="72">
        <f>H21+J32-I32</f>
        <v>131909.51000000004</v>
      </c>
      <c r="I32" s="73">
        <f>SUM(I22:I31)</f>
        <v>1446.02</v>
      </c>
      <c r="J32" s="73">
        <f>SUM(J22:J31)</f>
        <v>1746.04</v>
      </c>
      <c r="K32" s="58"/>
      <c r="L32" s="74">
        <f>SUM(L22:L31)</f>
        <v>105.04</v>
      </c>
      <c r="M32" s="58"/>
      <c r="N32" s="74">
        <f t="shared" ref="N32:AA32" si="7">SUM(N22:N31)</f>
        <v>0</v>
      </c>
      <c r="O32" s="74">
        <f t="shared" si="7"/>
        <v>0</v>
      </c>
      <c r="P32" s="74">
        <f t="shared" si="7"/>
        <v>0</v>
      </c>
      <c r="Q32" s="74">
        <f t="shared" si="7"/>
        <v>0</v>
      </c>
      <c r="R32" s="74">
        <f t="shared" si="7"/>
        <v>0</v>
      </c>
      <c r="S32" s="74">
        <f t="shared" si="7"/>
        <v>0</v>
      </c>
      <c r="T32" s="74">
        <f t="shared" si="7"/>
        <v>0</v>
      </c>
      <c r="U32" s="74">
        <f t="shared" si="7"/>
        <v>0</v>
      </c>
      <c r="V32" s="74">
        <f t="shared" si="7"/>
        <v>0</v>
      </c>
      <c r="W32" s="74">
        <f t="shared" si="7"/>
        <v>0</v>
      </c>
      <c r="X32" s="74">
        <f t="shared" si="7"/>
        <v>0</v>
      </c>
      <c r="Y32" s="74">
        <f t="shared" si="7"/>
        <v>260.67</v>
      </c>
      <c r="Z32" s="74">
        <f t="shared" si="7"/>
        <v>0</v>
      </c>
      <c r="AA32" s="74">
        <f t="shared" si="7"/>
        <v>0</v>
      </c>
      <c r="AB32" s="77"/>
      <c r="AC32" s="74">
        <f>SUM(AC22:AC31)</f>
        <v>0</v>
      </c>
      <c r="AD32" s="74">
        <f>SUM(AD22:AD31)</f>
        <v>0</v>
      </c>
      <c r="AE32" s="77"/>
      <c r="AF32" s="74">
        <f t="shared" ref="AF32:AN32" si="8">SUM(AF22:AF31)</f>
        <v>799.99</v>
      </c>
      <c r="AG32" s="74">
        <f t="shared" si="8"/>
        <v>0</v>
      </c>
      <c r="AH32" s="74">
        <f t="shared" si="8"/>
        <v>0</v>
      </c>
      <c r="AI32" s="74">
        <f t="shared" si="8"/>
        <v>0</v>
      </c>
      <c r="AJ32" s="74">
        <f t="shared" si="8"/>
        <v>0</v>
      </c>
      <c r="AK32" s="74">
        <f t="shared" si="8"/>
        <v>0</v>
      </c>
      <c r="AL32" s="74">
        <f t="shared" si="8"/>
        <v>0</v>
      </c>
      <c r="AM32" s="74">
        <f t="shared" si="8"/>
        <v>0</v>
      </c>
      <c r="AN32" s="74">
        <f t="shared" si="8"/>
        <v>0</v>
      </c>
      <c r="AO32" s="77"/>
      <c r="AP32" s="74">
        <f t="shared" ref="AP32:AY32" si="9">SUM(AP22:AP31)</f>
        <v>0</v>
      </c>
      <c r="AQ32" s="74">
        <f t="shared" si="9"/>
        <v>0</v>
      </c>
      <c r="AR32" s="74">
        <f t="shared" si="9"/>
        <v>52.9</v>
      </c>
      <c r="AS32" s="74">
        <f t="shared" si="9"/>
        <v>24.99</v>
      </c>
      <c r="AT32" s="74">
        <f t="shared" si="9"/>
        <v>29.13</v>
      </c>
      <c r="AU32" s="74">
        <f t="shared" si="9"/>
        <v>0</v>
      </c>
      <c r="AV32" s="74">
        <f t="shared" si="9"/>
        <v>0</v>
      </c>
      <c r="AW32" s="74">
        <f t="shared" si="9"/>
        <v>8.8000000000000007</v>
      </c>
      <c r="AX32" s="74">
        <f t="shared" si="9"/>
        <v>0</v>
      </c>
      <c r="AY32" s="74">
        <f t="shared" si="9"/>
        <v>7</v>
      </c>
      <c r="AZ32" s="58"/>
      <c r="BA32" s="74">
        <f>SUM(BA22:BA31)</f>
        <v>0</v>
      </c>
      <c r="BB32" s="74">
        <f>SUM(BB22:BB31)</f>
        <v>0</v>
      </c>
      <c r="BC32" s="74">
        <f>SUM(BC22:BC31)</f>
        <v>0</v>
      </c>
      <c r="BD32" s="58"/>
      <c r="BE32" s="74">
        <f>SUM(BE22:BE31)</f>
        <v>0</v>
      </c>
      <c r="BF32" s="58"/>
      <c r="BG32" s="74">
        <f>SUM(BG22:BG31)</f>
        <v>0</v>
      </c>
      <c r="BH32" s="58"/>
      <c r="BI32" s="74">
        <f>SUM(BI22:BI31)</f>
        <v>0</v>
      </c>
      <c r="BJ32" s="58"/>
      <c r="BK32" s="74">
        <f t="shared" ref="BK32:BU32" si="10">SUM(BK22:BK31)</f>
        <v>0</v>
      </c>
      <c r="BL32" s="74">
        <f t="shared" si="10"/>
        <v>0</v>
      </c>
      <c r="BM32" s="74">
        <f t="shared" si="10"/>
        <v>0</v>
      </c>
      <c r="BN32" s="74">
        <f t="shared" si="10"/>
        <v>0</v>
      </c>
      <c r="BO32" s="74">
        <f t="shared" si="10"/>
        <v>0</v>
      </c>
      <c r="BP32" s="74">
        <f t="shared" si="10"/>
        <v>0</v>
      </c>
      <c r="BQ32" s="74">
        <f t="shared" si="10"/>
        <v>0</v>
      </c>
      <c r="BR32" s="74">
        <f t="shared" si="10"/>
        <v>0</v>
      </c>
      <c r="BS32" s="74">
        <f t="shared" si="10"/>
        <v>0</v>
      </c>
      <c r="BT32" s="74">
        <f t="shared" si="10"/>
        <v>0</v>
      </c>
      <c r="BU32" s="74">
        <f t="shared" si="10"/>
        <v>0</v>
      </c>
      <c r="BV32" s="58"/>
      <c r="BW32" s="74">
        <f t="shared" ref="BW32:CD32" si="11">SUM(BW22:BW31)</f>
        <v>0</v>
      </c>
      <c r="BX32" s="74">
        <f t="shared" si="11"/>
        <v>157.5</v>
      </c>
      <c r="BY32" s="74">
        <f t="shared" si="11"/>
        <v>0</v>
      </c>
      <c r="BZ32" s="74">
        <f t="shared" si="11"/>
        <v>0</v>
      </c>
      <c r="CA32" s="74">
        <f t="shared" si="11"/>
        <v>0</v>
      </c>
      <c r="CB32" s="74">
        <f t="shared" si="11"/>
        <v>0</v>
      </c>
      <c r="CC32" s="74">
        <f t="shared" si="11"/>
        <v>0</v>
      </c>
      <c r="CD32" s="74">
        <f t="shared" si="11"/>
        <v>0</v>
      </c>
      <c r="CE32" s="58"/>
      <c r="CF32" s="74">
        <f t="shared" ref="CF32:CT32" si="12">SUM(CF22:CF31)</f>
        <v>0</v>
      </c>
      <c r="CG32" s="74">
        <f t="shared" si="12"/>
        <v>0</v>
      </c>
      <c r="CH32" s="74">
        <f t="shared" si="12"/>
        <v>0</v>
      </c>
      <c r="CI32" s="74">
        <f t="shared" si="12"/>
        <v>0</v>
      </c>
      <c r="CJ32" s="74">
        <f t="shared" si="12"/>
        <v>0</v>
      </c>
      <c r="CK32" s="74">
        <f t="shared" si="12"/>
        <v>0</v>
      </c>
      <c r="CL32" s="74">
        <f t="shared" si="12"/>
        <v>0</v>
      </c>
      <c r="CM32" s="74">
        <f t="shared" si="12"/>
        <v>0</v>
      </c>
      <c r="CN32" s="74">
        <f t="shared" si="12"/>
        <v>0</v>
      </c>
      <c r="CO32" s="74">
        <f t="shared" si="12"/>
        <v>0</v>
      </c>
      <c r="CP32" s="74">
        <f t="shared" si="12"/>
        <v>0</v>
      </c>
      <c r="CQ32" s="74">
        <f t="shared" si="12"/>
        <v>0</v>
      </c>
      <c r="CR32" s="74">
        <f t="shared" si="12"/>
        <v>0</v>
      </c>
      <c r="CS32" s="74">
        <f t="shared" si="12"/>
        <v>0</v>
      </c>
      <c r="CT32" s="74">
        <f t="shared" si="12"/>
        <v>0</v>
      </c>
      <c r="CU32" s="58"/>
      <c r="CV32" s="74">
        <f t="shared" ref="CV32:DA32" si="13">SUM(CV22:CV31)</f>
        <v>0</v>
      </c>
      <c r="CW32" s="74">
        <f t="shared" si="13"/>
        <v>0</v>
      </c>
      <c r="CX32" s="74">
        <f t="shared" si="13"/>
        <v>0</v>
      </c>
      <c r="CY32" s="74">
        <f t="shared" si="13"/>
        <v>0</v>
      </c>
      <c r="CZ32" s="74">
        <f t="shared" si="13"/>
        <v>0</v>
      </c>
      <c r="DA32" s="74">
        <f t="shared" si="13"/>
        <v>0</v>
      </c>
      <c r="DB32" s="78"/>
      <c r="DC32" s="56"/>
      <c r="DD32" s="56"/>
      <c r="DE32" s="56"/>
      <c r="DF32" s="56"/>
      <c r="DG32" s="56"/>
      <c r="DH32" s="56"/>
      <c r="DI32" s="56"/>
      <c r="DJ32" s="56"/>
      <c r="DK32" s="56"/>
    </row>
    <row r="33" spans="1:115" x14ac:dyDescent="0.25">
      <c r="A33" s="53">
        <v>45083</v>
      </c>
      <c r="B33" s="56">
        <v>25</v>
      </c>
      <c r="C33" s="79">
        <v>18685</v>
      </c>
      <c r="D33" s="56" t="s">
        <v>8</v>
      </c>
      <c r="E33" s="56" t="s">
        <v>3</v>
      </c>
      <c r="F33" s="56" t="s">
        <v>18</v>
      </c>
      <c r="G33" s="56"/>
      <c r="H33" s="56"/>
      <c r="I33" s="64">
        <v>292</v>
      </c>
      <c r="J33" s="64"/>
      <c r="K33" s="58"/>
      <c r="L33" s="59"/>
      <c r="M33" s="58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8"/>
      <c r="AC33" s="56"/>
      <c r="AD33" s="56"/>
      <c r="AE33" s="58"/>
      <c r="AF33" s="56"/>
      <c r="AG33" s="56"/>
      <c r="AH33" s="56"/>
      <c r="AI33" s="56"/>
      <c r="AJ33" s="56"/>
      <c r="AK33" s="56"/>
      <c r="AL33" s="56"/>
      <c r="AM33" s="56"/>
      <c r="AN33" s="56"/>
      <c r="AO33" s="58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8"/>
      <c r="BA33" s="56"/>
      <c r="BB33" s="56"/>
      <c r="BC33" s="56"/>
      <c r="BD33" s="58"/>
      <c r="BE33" s="56"/>
      <c r="BF33" s="58"/>
      <c r="BG33" s="56"/>
      <c r="BH33" s="58"/>
      <c r="BI33" s="56">
        <v>292</v>
      </c>
      <c r="BJ33" s="58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8"/>
      <c r="BW33" s="56"/>
      <c r="BX33" s="56"/>
      <c r="BY33" s="56"/>
      <c r="BZ33" s="56"/>
      <c r="CA33" s="56"/>
      <c r="CB33" s="56"/>
      <c r="CC33" s="56"/>
      <c r="CD33" s="56"/>
      <c r="CE33" s="58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8"/>
      <c r="CV33" s="56"/>
      <c r="CW33" s="56"/>
      <c r="CX33" s="56"/>
      <c r="CY33" s="56"/>
      <c r="CZ33" s="56"/>
      <c r="DA33" s="56"/>
      <c r="DB33" s="61"/>
      <c r="DC33" s="56"/>
      <c r="DD33" s="56"/>
      <c r="DE33" s="56"/>
      <c r="DF33" s="56"/>
      <c r="DG33" s="56"/>
      <c r="DH33" s="56"/>
      <c r="DI33" s="56"/>
      <c r="DJ33" s="56"/>
      <c r="DK33" s="56"/>
    </row>
    <row r="34" spans="1:115" x14ac:dyDescent="0.25">
      <c r="A34" s="53">
        <v>45089</v>
      </c>
      <c r="B34" s="56">
        <v>26</v>
      </c>
      <c r="C34" s="63" t="s">
        <v>152</v>
      </c>
      <c r="D34" s="56" t="s">
        <v>8</v>
      </c>
      <c r="E34" s="56" t="s">
        <v>3</v>
      </c>
      <c r="F34" s="56" t="s">
        <v>179</v>
      </c>
      <c r="G34" s="56"/>
      <c r="H34" s="56"/>
      <c r="I34" s="64">
        <v>1224.99</v>
      </c>
      <c r="J34" s="64"/>
      <c r="K34" s="58"/>
      <c r="L34" s="59"/>
      <c r="M34" s="58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8"/>
      <c r="AC34" s="56"/>
      <c r="AD34" s="56"/>
      <c r="AE34" s="58"/>
      <c r="AF34" s="56">
        <v>1224.99</v>
      </c>
      <c r="AG34" s="56"/>
      <c r="AH34" s="56"/>
      <c r="AI34" s="56"/>
      <c r="AJ34" s="56"/>
      <c r="AK34" s="56"/>
      <c r="AL34" s="56"/>
      <c r="AM34" s="56"/>
      <c r="AN34" s="56"/>
      <c r="AO34" s="58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8"/>
      <c r="BA34" s="56"/>
      <c r="BB34" s="56"/>
      <c r="BC34" s="56"/>
      <c r="BD34" s="58"/>
      <c r="BE34" s="56"/>
      <c r="BF34" s="58"/>
      <c r="BG34" s="56"/>
      <c r="BH34" s="58"/>
      <c r="BI34" s="56"/>
      <c r="BJ34" s="58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8"/>
      <c r="BW34" s="56"/>
      <c r="BX34" s="56"/>
      <c r="BY34" s="56"/>
      <c r="BZ34" s="56"/>
      <c r="CA34" s="56"/>
      <c r="CB34" s="56"/>
      <c r="CC34" s="56"/>
      <c r="CD34" s="56"/>
      <c r="CE34" s="58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8"/>
      <c r="CV34" s="56"/>
      <c r="CW34" s="56"/>
      <c r="CX34" s="56"/>
      <c r="CY34" s="56"/>
      <c r="CZ34" s="56"/>
      <c r="DA34" s="56"/>
      <c r="DB34" s="61"/>
      <c r="DC34" s="56"/>
      <c r="DD34" s="56"/>
      <c r="DE34" s="56"/>
      <c r="DF34" s="56"/>
      <c r="DG34" s="56"/>
      <c r="DH34" s="56"/>
      <c r="DI34" s="56"/>
      <c r="DJ34" s="56"/>
      <c r="DK34" s="56"/>
    </row>
    <row r="35" spans="1:115" x14ac:dyDescent="0.25">
      <c r="A35" s="53">
        <v>45092</v>
      </c>
      <c r="B35" s="56">
        <v>33</v>
      </c>
      <c r="C35" s="63" t="s">
        <v>160</v>
      </c>
      <c r="D35" s="56" t="s">
        <v>17</v>
      </c>
      <c r="E35" s="56" t="s">
        <v>3</v>
      </c>
      <c r="F35" s="56" t="s">
        <v>16</v>
      </c>
      <c r="G35" s="56"/>
      <c r="H35" s="56"/>
      <c r="I35" s="64">
        <v>312.8</v>
      </c>
      <c r="J35" s="64"/>
      <c r="K35" s="58"/>
      <c r="L35" s="59">
        <v>52.13</v>
      </c>
      <c r="M35" s="58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>
        <v>260.67</v>
      </c>
      <c r="Z35" s="56"/>
      <c r="AA35" s="56"/>
      <c r="AB35" s="58"/>
      <c r="AC35" s="56"/>
      <c r="AD35" s="56"/>
      <c r="AE35" s="58"/>
      <c r="AF35" s="56"/>
      <c r="AG35" s="56"/>
      <c r="AH35" s="56"/>
      <c r="AI35" s="56"/>
      <c r="AJ35" s="56"/>
      <c r="AK35" s="56"/>
      <c r="AL35" s="56"/>
      <c r="AM35" s="56"/>
      <c r="AN35" s="56"/>
      <c r="AO35" s="58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8"/>
      <c r="BA35" s="56"/>
      <c r="BB35" s="56"/>
      <c r="BC35" s="56"/>
      <c r="BD35" s="58"/>
      <c r="BE35" s="56"/>
      <c r="BF35" s="58"/>
      <c r="BG35" s="56"/>
      <c r="BH35" s="58"/>
      <c r="BI35" s="56"/>
      <c r="BJ35" s="58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8"/>
      <c r="BW35" s="56"/>
      <c r="BX35" s="56"/>
      <c r="BY35" s="56"/>
      <c r="BZ35" s="56"/>
      <c r="CA35" s="56"/>
      <c r="CB35" s="56"/>
      <c r="CC35" s="56"/>
      <c r="CD35" s="56"/>
      <c r="CE35" s="58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8"/>
      <c r="CV35" s="56"/>
      <c r="CW35" s="56"/>
      <c r="CX35" s="56"/>
      <c r="CY35" s="56"/>
      <c r="CZ35" s="56"/>
      <c r="DA35" s="56"/>
      <c r="DB35" s="61"/>
      <c r="DC35" s="56"/>
      <c r="DD35" s="56"/>
      <c r="DE35" s="56"/>
      <c r="DF35" s="56"/>
      <c r="DG35" s="56"/>
      <c r="DH35" s="56"/>
      <c r="DI35" s="56"/>
      <c r="DJ35" s="56"/>
      <c r="DK35" s="56"/>
    </row>
    <row r="36" spans="1:115" x14ac:dyDescent="0.25">
      <c r="A36" s="53">
        <v>45093</v>
      </c>
      <c r="B36" s="56">
        <v>34</v>
      </c>
      <c r="C36" s="63" t="s">
        <v>158</v>
      </c>
      <c r="D36" s="56" t="s">
        <v>14</v>
      </c>
      <c r="E36" s="56" t="s">
        <v>3</v>
      </c>
      <c r="F36" s="56" t="s">
        <v>15</v>
      </c>
      <c r="G36" s="56"/>
      <c r="H36" s="56"/>
      <c r="I36" s="64">
        <v>54</v>
      </c>
      <c r="J36" s="64"/>
      <c r="K36" s="58"/>
      <c r="L36" s="59">
        <v>9</v>
      </c>
      <c r="M36" s="58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8"/>
      <c r="AC36" s="56"/>
      <c r="AD36" s="56"/>
      <c r="AE36" s="58"/>
      <c r="AF36" s="56"/>
      <c r="AG36" s="56"/>
      <c r="AH36" s="56"/>
      <c r="AI36" s="56"/>
      <c r="AJ36" s="56"/>
      <c r="AK36" s="56"/>
      <c r="AL36" s="56"/>
      <c r="AM36" s="56"/>
      <c r="AN36" s="56"/>
      <c r="AO36" s="58"/>
      <c r="AP36" s="56"/>
      <c r="AQ36" s="56"/>
      <c r="AR36" s="56">
        <v>45</v>
      </c>
      <c r="AS36" s="56"/>
      <c r="AT36" s="56"/>
      <c r="AU36" s="56"/>
      <c r="AV36" s="56"/>
      <c r="AW36" s="56"/>
      <c r="AX36" s="56"/>
      <c r="AY36" s="56"/>
      <c r="AZ36" s="58"/>
      <c r="BA36" s="56"/>
      <c r="BB36" s="56"/>
      <c r="BC36" s="56"/>
      <c r="BD36" s="58"/>
      <c r="BE36" s="56"/>
      <c r="BF36" s="58"/>
      <c r="BG36" s="56"/>
      <c r="BH36" s="58"/>
      <c r="BI36" s="56"/>
      <c r="BJ36" s="58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8"/>
      <c r="BW36" s="56"/>
      <c r="BX36" s="56"/>
      <c r="BY36" s="56"/>
      <c r="BZ36" s="56"/>
      <c r="CA36" s="56"/>
      <c r="CB36" s="56"/>
      <c r="CC36" s="56"/>
      <c r="CD36" s="56"/>
      <c r="CE36" s="58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8"/>
      <c r="CV36" s="56"/>
      <c r="CW36" s="56"/>
      <c r="CX36" s="56"/>
      <c r="CY36" s="56"/>
      <c r="CZ36" s="56"/>
      <c r="DA36" s="56"/>
      <c r="DB36" s="61"/>
      <c r="DC36" s="56"/>
      <c r="DD36" s="56"/>
      <c r="DE36" s="56"/>
      <c r="DF36" s="56"/>
      <c r="DG36" s="56"/>
      <c r="DH36" s="56"/>
      <c r="DI36" s="56"/>
      <c r="DJ36" s="56"/>
      <c r="DK36" s="56"/>
    </row>
    <row r="37" spans="1:115" x14ac:dyDescent="0.25">
      <c r="A37" s="53">
        <v>45093</v>
      </c>
      <c r="B37" s="56">
        <v>34</v>
      </c>
      <c r="C37" s="63" t="s">
        <v>158</v>
      </c>
      <c r="D37" s="56" t="s">
        <v>14</v>
      </c>
      <c r="E37" s="56" t="s">
        <v>3</v>
      </c>
      <c r="F37" s="56" t="s">
        <v>13</v>
      </c>
      <c r="G37" s="56"/>
      <c r="H37" s="56"/>
      <c r="I37" s="64">
        <v>11.28</v>
      </c>
      <c r="J37" s="64"/>
      <c r="K37" s="58"/>
      <c r="L37" s="59">
        <v>1.88</v>
      </c>
      <c r="M37" s="58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8"/>
      <c r="AC37" s="56"/>
      <c r="AD37" s="56"/>
      <c r="AE37" s="58"/>
      <c r="AF37" s="56"/>
      <c r="AG37" s="56"/>
      <c r="AH37" s="56"/>
      <c r="AI37" s="56"/>
      <c r="AJ37" s="56"/>
      <c r="AK37" s="56"/>
      <c r="AL37" s="56"/>
      <c r="AM37" s="56"/>
      <c r="AN37" s="56"/>
      <c r="AO37" s="58"/>
      <c r="AP37" s="56"/>
      <c r="AQ37" s="56"/>
      <c r="AR37" s="56">
        <v>9.4</v>
      </c>
      <c r="AS37" s="56"/>
      <c r="AT37" s="56"/>
      <c r="AU37" s="56"/>
      <c r="AV37" s="56"/>
      <c r="AW37" s="56"/>
      <c r="AX37" s="56"/>
      <c r="AY37" s="56"/>
      <c r="AZ37" s="58"/>
      <c r="BA37" s="56"/>
      <c r="BB37" s="56"/>
      <c r="BC37" s="56"/>
      <c r="BD37" s="58"/>
      <c r="BE37" s="56"/>
      <c r="BF37" s="58"/>
      <c r="BG37" s="56"/>
      <c r="BH37" s="58"/>
      <c r="BI37" s="56"/>
      <c r="BJ37" s="58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8"/>
      <c r="BW37" s="56"/>
      <c r="BX37" s="56"/>
      <c r="BY37" s="56"/>
      <c r="BZ37" s="56"/>
      <c r="CA37" s="56"/>
      <c r="CB37" s="56"/>
      <c r="CC37" s="56"/>
      <c r="CD37" s="56"/>
      <c r="CE37" s="58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8"/>
      <c r="CV37" s="56"/>
      <c r="CW37" s="56"/>
      <c r="CX37" s="56"/>
      <c r="CY37" s="56"/>
      <c r="CZ37" s="56"/>
      <c r="DA37" s="56"/>
      <c r="DB37" s="61"/>
      <c r="DC37" s="56"/>
      <c r="DD37" s="56"/>
      <c r="DE37" s="56"/>
      <c r="DF37" s="56"/>
      <c r="DG37" s="56"/>
      <c r="DH37" s="56"/>
      <c r="DI37" s="56"/>
      <c r="DJ37" s="56"/>
      <c r="DK37" s="56"/>
    </row>
    <row r="38" spans="1:115" x14ac:dyDescent="0.25">
      <c r="A38" s="53">
        <v>45093</v>
      </c>
      <c r="B38" s="56">
        <v>31</v>
      </c>
      <c r="C38" s="79">
        <v>18721.400000000001</v>
      </c>
      <c r="D38" s="56" t="s">
        <v>8</v>
      </c>
      <c r="E38" s="56" t="s">
        <v>3</v>
      </c>
      <c r="F38" s="56" t="s">
        <v>12</v>
      </c>
      <c r="G38" s="56"/>
      <c r="H38" s="56"/>
      <c r="I38" s="64">
        <v>50</v>
      </c>
      <c r="J38" s="64"/>
      <c r="K38" s="58"/>
      <c r="L38" s="59"/>
      <c r="M38" s="58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8"/>
      <c r="AC38" s="56"/>
      <c r="AD38" s="56"/>
      <c r="AE38" s="58"/>
      <c r="AF38" s="56"/>
      <c r="AG38" s="56"/>
      <c r="AH38" s="56"/>
      <c r="AI38" s="56"/>
      <c r="AJ38" s="56"/>
      <c r="AK38" s="56"/>
      <c r="AL38" s="56"/>
      <c r="AM38" s="56"/>
      <c r="AN38" s="56"/>
      <c r="AO38" s="58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8"/>
      <c r="BA38" s="56"/>
      <c r="BB38" s="56"/>
      <c r="BC38" s="56"/>
      <c r="BD38" s="58"/>
      <c r="BE38" s="56"/>
      <c r="BF38" s="58"/>
      <c r="BG38" s="56"/>
      <c r="BH38" s="58"/>
      <c r="BI38" s="56"/>
      <c r="BJ38" s="58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8"/>
      <c r="BW38" s="56"/>
      <c r="BX38" s="56"/>
      <c r="BY38" s="56"/>
      <c r="BZ38" s="56"/>
      <c r="CA38" s="56"/>
      <c r="CB38" s="56"/>
      <c r="CC38" s="56"/>
      <c r="CD38" s="56"/>
      <c r="CE38" s="58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8"/>
      <c r="CV38" s="56"/>
      <c r="CW38" s="56"/>
      <c r="CX38" s="56"/>
      <c r="CY38" s="56"/>
      <c r="CZ38" s="56"/>
      <c r="DA38" s="56">
        <v>50</v>
      </c>
      <c r="DB38" s="61"/>
      <c r="DC38" s="56"/>
      <c r="DD38" s="56"/>
      <c r="DE38" s="56"/>
      <c r="DF38" s="56"/>
      <c r="DG38" s="56"/>
      <c r="DH38" s="56"/>
      <c r="DI38" s="56"/>
      <c r="DJ38" s="56"/>
      <c r="DK38" s="56"/>
    </row>
    <row r="39" spans="1:115" x14ac:dyDescent="0.25">
      <c r="A39" s="53">
        <v>45093</v>
      </c>
      <c r="B39" s="56">
        <v>29</v>
      </c>
      <c r="C39" s="63" t="s">
        <v>154</v>
      </c>
      <c r="D39" s="56" t="s">
        <v>8</v>
      </c>
      <c r="E39" s="56" t="s">
        <v>3</v>
      </c>
      <c r="F39" s="56" t="s">
        <v>11</v>
      </c>
      <c r="G39" s="56"/>
      <c r="H39" s="56"/>
      <c r="I39" s="64">
        <v>235</v>
      </c>
      <c r="J39" s="64"/>
      <c r="K39" s="58"/>
      <c r="L39" s="59"/>
      <c r="M39" s="58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8"/>
      <c r="AC39" s="56"/>
      <c r="AD39" s="56"/>
      <c r="AE39" s="58"/>
      <c r="AF39" s="56"/>
      <c r="AG39" s="56"/>
      <c r="AH39" s="56"/>
      <c r="AI39" s="56"/>
      <c r="AJ39" s="56"/>
      <c r="AK39" s="56"/>
      <c r="AL39" s="56"/>
      <c r="AM39" s="56"/>
      <c r="AN39" s="56"/>
      <c r="AO39" s="58"/>
      <c r="AP39" s="56"/>
      <c r="AQ39" s="56"/>
      <c r="AR39" s="56"/>
      <c r="AS39" s="56"/>
      <c r="AT39" s="56"/>
      <c r="AU39" s="56">
        <v>235</v>
      </c>
      <c r="AV39" s="56"/>
      <c r="AW39" s="56"/>
      <c r="AX39" s="56"/>
      <c r="AY39" s="56"/>
      <c r="AZ39" s="58"/>
      <c r="BA39" s="56"/>
      <c r="BB39" s="56"/>
      <c r="BC39" s="56"/>
      <c r="BD39" s="58"/>
      <c r="BE39" s="56"/>
      <c r="BF39" s="58"/>
      <c r="BG39" s="56"/>
      <c r="BH39" s="58"/>
      <c r="BI39" s="56"/>
      <c r="BJ39" s="58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8"/>
      <c r="BW39" s="56"/>
      <c r="BX39" s="56"/>
      <c r="BY39" s="56"/>
      <c r="BZ39" s="56"/>
      <c r="CA39" s="56"/>
      <c r="CB39" s="56"/>
      <c r="CC39" s="56"/>
      <c r="CD39" s="56"/>
      <c r="CE39" s="58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8"/>
      <c r="CV39" s="56"/>
      <c r="CW39" s="56"/>
      <c r="CX39" s="56"/>
      <c r="CY39" s="56"/>
      <c r="CZ39" s="56"/>
      <c r="DA39" s="56"/>
      <c r="DB39" s="61"/>
      <c r="DC39" s="56"/>
      <c r="DD39" s="56"/>
      <c r="DE39" s="56"/>
      <c r="DF39" s="56"/>
      <c r="DG39" s="56"/>
      <c r="DH39" s="56"/>
      <c r="DI39" s="56"/>
      <c r="DJ39" s="56"/>
      <c r="DK39" s="56"/>
    </row>
    <row r="40" spans="1:115" x14ac:dyDescent="0.25">
      <c r="A40" s="53">
        <v>45093</v>
      </c>
      <c r="B40" s="56">
        <v>32</v>
      </c>
      <c r="C40" s="79">
        <v>18725</v>
      </c>
      <c r="D40" s="56" t="s">
        <v>8</v>
      </c>
      <c r="E40" s="56" t="s">
        <v>3</v>
      </c>
      <c r="F40" s="56" t="s">
        <v>10</v>
      </c>
      <c r="G40" s="56"/>
      <c r="H40" s="56"/>
      <c r="I40" s="64">
        <v>390</v>
      </c>
      <c r="J40" s="64"/>
      <c r="K40" s="58"/>
      <c r="L40" s="59"/>
      <c r="M40" s="58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8"/>
      <c r="AC40" s="56"/>
      <c r="AD40" s="56"/>
      <c r="AE40" s="58"/>
      <c r="AF40" s="56"/>
      <c r="AG40" s="56"/>
      <c r="AH40" s="56"/>
      <c r="AI40" s="56"/>
      <c r="AJ40" s="56"/>
      <c r="AK40" s="56"/>
      <c r="AL40" s="56"/>
      <c r="AM40" s="56"/>
      <c r="AN40" s="56"/>
      <c r="AO40" s="58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8"/>
      <c r="BA40" s="56"/>
      <c r="BB40" s="56"/>
      <c r="BC40" s="56"/>
      <c r="BD40" s="58"/>
      <c r="BE40" s="56"/>
      <c r="BF40" s="58"/>
      <c r="BG40" s="56"/>
      <c r="BH40" s="58"/>
      <c r="BI40" s="56">
        <v>390</v>
      </c>
      <c r="BJ40" s="58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8"/>
      <c r="BW40" s="56"/>
      <c r="BX40" s="56"/>
      <c r="BY40" s="56"/>
      <c r="BZ40" s="56"/>
      <c r="CA40" s="56"/>
      <c r="CB40" s="56"/>
      <c r="CC40" s="56"/>
      <c r="CD40" s="56"/>
      <c r="CE40" s="58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8"/>
      <c r="CV40" s="56"/>
      <c r="CW40" s="56"/>
      <c r="CX40" s="56"/>
      <c r="CY40" s="56"/>
      <c r="CZ40" s="56"/>
      <c r="DA40" s="56"/>
      <c r="DB40" s="61"/>
      <c r="DC40" s="56"/>
      <c r="DD40" s="56"/>
      <c r="DE40" s="56"/>
      <c r="DF40" s="56"/>
      <c r="DG40" s="56"/>
      <c r="DH40" s="56"/>
      <c r="DI40" s="56"/>
      <c r="DJ40" s="56"/>
      <c r="DK40" s="56"/>
    </row>
    <row r="41" spans="1:115" x14ac:dyDescent="0.25">
      <c r="A41" s="53">
        <v>45093</v>
      </c>
      <c r="B41" s="56">
        <v>27</v>
      </c>
      <c r="C41" s="63" t="s">
        <v>161</v>
      </c>
      <c r="D41" s="56" t="s">
        <v>8</v>
      </c>
      <c r="E41" s="56" t="s">
        <v>3</v>
      </c>
      <c r="F41" s="56" t="s">
        <v>9</v>
      </c>
      <c r="G41" s="56"/>
      <c r="H41" s="56"/>
      <c r="I41" s="64">
        <v>90</v>
      </c>
      <c r="J41" s="64"/>
      <c r="K41" s="58"/>
      <c r="L41" s="59"/>
      <c r="M41" s="58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8"/>
      <c r="AC41" s="56"/>
      <c r="AD41" s="56"/>
      <c r="AE41" s="58"/>
      <c r="AF41" s="56"/>
      <c r="AG41" s="56"/>
      <c r="AH41" s="56"/>
      <c r="AI41" s="56"/>
      <c r="AJ41" s="56"/>
      <c r="AK41" s="56"/>
      <c r="AL41" s="56"/>
      <c r="AM41" s="56"/>
      <c r="AN41" s="56"/>
      <c r="AO41" s="58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8"/>
      <c r="BA41" s="56"/>
      <c r="BB41" s="56"/>
      <c r="BC41" s="56"/>
      <c r="BD41" s="58"/>
      <c r="BE41" s="56"/>
      <c r="BF41" s="58"/>
      <c r="BG41" s="56"/>
      <c r="BH41" s="58"/>
      <c r="BI41" s="56"/>
      <c r="BJ41" s="58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8"/>
      <c r="BW41" s="56"/>
      <c r="BX41" s="56"/>
      <c r="BY41" s="56"/>
      <c r="BZ41" s="56"/>
      <c r="CA41" s="56"/>
      <c r="CB41" s="56"/>
      <c r="CC41" s="56"/>
      <c r="CD41" s="56"/>
      <c r="CE41" s="58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8"/>
      <c r="CV41" s="56"/>
      <c r="CW41" s="56"/>
      <c r="CX41" s="56"/>
      <c r="CY41" s="56"/>
      <c r="CZ41" s="56"/>
      <c r="DA41" s="56">
        <v>90</v>
      </c>
      <c r="DB41" s="61"/>
      <c r="DC41" s="56"/>
      <c r="DD41" s="56"/>
      <c r="DE41" s="56"/>
      <c r="DF41" s="56"/>
      <c r="DG41" s="56"/>
      <c r="DH41" s="56"/>
      <c r="DI41" s="56"/>
      <c r="DJ41" s="56"/>
      <c r="DK41" s="56"/>
    </row>
    <row r="42" spans="1:115" x14ac:dyDescent="0.25">
      <c r="A42" s="53">
        <v>45093</v>
      </c>
      <c r="B42" s="56">
        <v>30</v>
      </c>
      <c r="C42" s="79">
        <v>18721.5</v>
      </c>
      <c r="D42" s="56" t="s">
        <v>8</v>
      </c>
      <c r="E42" s="56" t="s">
        <v>3</v>
      </c>
      <c r="F42" s="56" t="s">
        <v>180</v>
      </c>
      <c r="G42" s="56"/>
      <c r="H42" s="56"/>
      <c r="I42" s="64">
        <v>27</v>
      </c>
      <c r="J42" s="64"/>
      <c r="K42" s="58"/>
      <c r="L42" s="59"/>
      <c r="M42" s="58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8"/>
      <c r="AC42" s="56"/>
      <c r="AD42" s="56"/>
      <c r="AE42" s="58"/>
      <c r="AF42" s="56"/>
      <c r="AG42" s="56"/>
      <c r="AH42" s="56"/>
      <c r="AI42" s="56"/>
      <c r="AJ42" s="56"/>
      <c r="AK42" s="56"/>
      <c r="AL42" s="56"/>
      <c r="AM42" s="56"/>
      <c r="AN42" s="56"/>
      <c r="AO42" s="58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8"/>
      <c r="BA42" s="56"/>
      <c r="BB42" s="56"/>
      <c r="BC42" s="56"/>
      <c r="BD42" s="58"/>
      <c r="BE42" s="56"/>
      <c r="BF42" s="58"/>
      <c r="BG42" s="56"/>
      <c r="BH42" s="58"/>
      <c r="BI42" s="56"/>
      <c r="BJ42" s="58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8"/>
      <c r="BW42" s="56"/>
      <c r="BX42" s="56"/>
      <c r="BY42" s="56"/>
      <c r="BZ42" s="56"/>
      <c r="CA42" s="56"/>
      <c r="CB42" s="56"/>
      <c r="CC42" s="56"/>
      <c r="CD42" s="56"/>
      <c r="CE42" s="58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8"/>
      <c r="CV42" s="56"/>
      <c r="CW42" s="56"/>
      <c r="CX42" s="56"/>
      <c r="CY42" s="56"/>
      <c r="CZ42" s="56"/>
      <c r="DA42" s="56">
        <v>27</v>
      </c>
      <c r="DB42" s="61"/>
      <c r="DC42" s="56"/>
      <c r="DD42" s="56"/>
      <c r="DE42" s="56"/>
      <c r="DF42" s="56"/>
      <c r="DG42" s="56"/>
      <c r="DH42" s="56"/>
      <c r="DI42" s="56"/>
      <c r="DJ42" s="56"/>
      <c r="DK42" s="56"/>
    </row>
    <row r="43" spans="1:115" x14ac:dyDescent="0.25">
      <c r="A43" s="53">
        <v>45093</v>
      </c>
      <c r="B43" s="56">
        <v>28</v>
      </c>
      <c r="C43" s="63" t="s">
        <v>170</v>
      </c>
      <c r="D43" s="56" t="s">
        <v>8</v>
      </c>
      <c r="E43" s="56" t="s">
        <v>3</v>
      </c>
      <c r="F43" s="56" t="s">
        <v>7</v>
      </c>
      <c r="G43" s="56"/>
      <c r="H43" s="56"/>
      <c r="I43" s="64">
        <v>376.32</v>
      </c>
      <c r="J43" s="64"/>
      <c r="K43" s="58"/>
      <c r="L43" s="59">
        <v>62.72</v>
      </c>
      <c r="M43" s="58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8"/>
      <c r="AC43" s="56"/>
      <c r="AD43" s="56"/>
      <c r="AE43" s="58"/>
      <c r="AF43" s="56"/>
      <c r="AG43" s="56"/>
      <c r="AH43" s="56"/>
      <c r="AI43" s="56"/>
      <c r="AJ43" s="56"/>
      <c r="AK43" s="56"/>
      <c r="AL43" s="56"/>
      <c r="AM43" s="56"/>
      <c r="AN43" s="56"/>
      <c r="AO43" s="58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8"/>
      <c r="BA43" s="56"/>
      <c r="BB43" s="56"/>
      <c r="BC43" s="56"/>
      <c r="BD43" s="58"/>
      <c r="BE43" s="56"/>
      <c r="BF43" s="58"/>
      <c r="BG43" s="56"/>
      <c r="BH43" s="58"/>
      <c r="BI43" s="56"/>
      <c r="BJ43" s="58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8"/>
      <c r="BW43" s="56"/>
      <c r="BX43" s="56"/>
      <c r="BY43" s="56"/>
      <c r="BZ43" s="56"/>
      <c r="CA43" s="56"/>
      <c r="CB43" s="56">
        <v>313.60000000000002</v>
      </c>
      <c r="CC43" s="56"/>
      <c r="CD43" s="56"/>
      <c r="CE43" s="58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8"/>
      <c r="CV43" s="56"/>
      <c r="CW43" s="56"/>
      <c r="CX43" s="56"/>
      <c r="CY43" s="56"/>
      <c r="CZ43" s="56"/>
      <c r="DA43" s="56"/>
      <c r="DB43" s="61"/>
      <c r="DC43" s="56"/>
      <c r="DD43" s="56"/>
      <c r="DE43" s="56"/>
      <c r="DF43" s="56"/>
      <c r="DG43" s="56"/>
      <c r="DH43" s="56"/>
      <c r="DI43" s="56"/>
      <c r="DJ43" s="56"/>
      <c r="DK43" s="56"/>
    </row>
    <row r="44" spans="1:115" x14ac:dyDescent="0.25">
      <c r="A44" s="53">
        <v>45106</v>
      </c>
      <c r="B44" s="56">
        <v>37</v>
      </c>
      <c r="C44" s="63" t="s">
        <v>157</v>
      </c>
      <c r="D44" s="56" t="s">
        <v>6</v>
      </c>
      <c r="E44" s="56" t="s">
        <v>3</v>
      </c>
      <c r="F44" s="56" t="s">
        <v>5</v>
      </c>
      <c r="G44" s="56"/>
      <c r="H44" s="56"/>
      <c r="I44" s="64">
        <v>7</v>
      </c>
      <c r="J44" s="64"/>
      <c r="K44" s="58"/>
      <c r="L44" s="59"/>
      <c r="M44" s="58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8"/>
      <c r="AC44" s="56"/>
      <c r="AD44" s="56"/>
      <c r="AE44" s="58"/>
      <c r="AF44" s="56"/>
      <c r="AG44" s="56"/>
      <c r="AH44" s="56"/>
      <c r="AI44" s="56"/>
      <c r="AJ44" s="56"/>
      <c r="AK44" s="56"/>
      <c r="AL44" s="56"/>
      <c r="AM44" s="56"/>
      <c r="AN44" s="56"/>
      <c r="AO44" s="58"/>
      <c r="AP44" s="56"/>
      <c r="AQ44" s="56"/>
      <c r="AR44" s="56"/>
      <c r="AS44" s="56"/>
      <c r="AT44" s="56"/>
      <c r="AU44" s="56"/>
      <c r="AV44" s="56"/>
      <c r="AW44" s="56"/>
      <c r="AX44" s="56"/>
      <c r="AY44" s="56">
        <v>7</v>
      </c>
      <c r="AZ44" s="58"/>
      <c r="BA44" s="56"/>
      <c r="BB44" s="56"/>
      <c r="BC44" s="56"/>
      <c r="BD44" s="58"/>
      <c r="BE44" s="56"/>
      <c r="BF44" s="58"/>
      <c r="BG44" s="56"/>
      <c r="BH44" s="58"/>
      <c r="BI44" s="56"/>
      <c r="BJ44" s="58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8"/>
      <c r="BW44" s="56"/>
      <c r="BX44" s="56"/>
      <c r="BY44" s="56"/>
      <c r="BZ44" s="56"/>
      <c r="CA44" s="56"/>
      <c r="CB44" s="56"/>
      <c r="CC44" s="56"/>
      <c r="CD44" s="56"/>
      <c r="CE44" s="58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8"/>
      <c r="CV44" s="56"/>
      <c r="CW44" s="56"/>
      <c r="CX44" s="56"/>
      <c r="CY44" s="56"/>
      <c r="CZ44" s="56"/>
      <c r="DA44" s="56"/>
      <c r="DB44" s="61"/>
      <c r="DC44" s="56"/>
      <c r="DD44" s="56"/>
      <c r="DE44" s="56"/>
      <c r="DF44" s="56"/>
      <c r="DG44" s="56"/>
      <c r="DH44" s="56"/>
      <c r="DI44" s="56"/>
      <c r="DJ44" s="56"/>
      <c r="DK44" s="56"/>
    </row>
    <row r="45" spans="1:115" x14ac:dyDescent="0.25">
      <c r="A45" s="53">
        <v>45106</v>
      </c>
      <c r="B45" s="56">
        <v>38</v>
      </c>
      <c r="C45" s="63" t="s">
        <v>159</v>
      </c>
      <c r="D45" s="56" t="s">
        <v>4</v>
      </c>
      <c r="E45" s="56" t="s">
        <v>3</v>
      </c>
      <c r="F45" s="76" t="s">
        <v>2</v>
      </c>
      <c r="G45" s="76"/>
      <c r="H45" s="76"/>
      <c r="I45" s="64">
        <v>9.52</v>
      </c>
      <c r="J45" s="64"/>
      <c r="K45" s="58"/>
      <c r="L45" s="59">
        <v>1.59</v>
      </c>
      <c r="M45" s="58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8"/>
      <c r="AC45" s="56"/>
      <c r="AD45" s="56"/>
      <c r="AE45" s="58"/>
      <c r="AF45" s="56"/>
      <c r="AG45" s="56"/>
      <c r="AH45" s="56"/>
      <c r="AI45" s="56"/>
      <c r="AJ45" s="56"/>
      <c r="AK45" s="56"/>
      <c r="AL45" s="56"/>
      <c r="AM45" s="56"/>
      <c r="AN45" s="56"/>
      <c r="AO45" s="58"/>
      <c r="AP45" s="56"/>
      <c r="AQ45" s="56"/>
      <c r="AR45" s="56"/>
      <c r="AS45" s="56"/>
      <c r="AT45" s="56">
        <v>7.93</v>
      </c>
      <c r="AU45" s="56"/>
      <c r="AV45" s="56"/>
      <c r="AW45" s="56"/>
      <c r="AX45" s="56"/>
      <c r="AY45" s="56"/>
      <c r="AZ45" s="58"/>
      <c r="BA45" s="56"/>
      <c r="BB45" s="56"/>
      <c r="BC45" s="56"/>
      <c r="BD45" s="58"/>
      <c r="BE45" s="56"/>
      <c r="BF45" s="58"/>
      <c r="BG45" s="56"/>
      <c r="BH45" s="58"/>
      <c r="BI45" s="56"/>
      <c r="BJ45" s="58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8"/>
      <c r="BW45" s="56"/>
      <c r="BX45" s="56"/>
      <c r="BY45" s="56"/>
      <c r="BZ45" s="56"/>
      <c r="CA45" s="56"/>
      <c r="CB45" s="56"/>
      <c r="CC45" s="56"/>
      <c r="CD45" s="56"/>
      <c r="CE45" s="58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8"/>
      <c r="CV45" s="56"/>
      <c r="CW45" s="56"/>
      <c r="CX45" s="56"/>
      <c r="CY45" s="56"/>
      <c r="CZ45" s="56"/>
      <c r="DA45" s="56"/>
      <c r="DB45" s="61"/>
      <c r="DC45" s="56"/>
      <c r="DD45" s="56"/>
      <c r="DE45" s="56"/>
      <c r="DF45" s="56"/>
      <c r="DG45" s="56"/>
      <c r="DH45" s="56"/>
      <c r="DI45" s="56"/>
      <c r="DJ45" s="56"/>
      <c r="DK45" s="56"/>
    </row>
    <row r="46" spans="1:115" x14ac:dyDescent="0.25">
      <c r="A46" s="96" t="s">
        <v>1</v>
      </c>
      <c r="B46" s="96"/>
      <c r="C46" s="96"/>
      <c r="D46" s="96"/>
      <c r="E46" s="96"/>
      <c r="F46" s="97"/>
      <c r="G46" s="72">
        <f>H46+DD2+DI2+DK8+DK7+DK6</f>
        <v>184919.01</v>
      </c>
      <c r="H46" s="72">
        <f>H32+J46-I46</f>
        <v>128829.60000000003</v>
      </c>
      <c r="I46" s="73">
        <f>SUM(I33:I45)</f>
        <v>3079.91</v>
      </c>
      <c r="J46" s="73">
        <f>SUM(J33:J45)</f>
        <v>0</v>
      </c>
      <c r="K46" s="58"/>
      <c r="L46" s="74">
        <f>SUM(L33:L45)</f>
        <v>127.32000000000001</v>
      </c>
      <c r="M46" s="58"/>
      <c r="N46" s="74">
        <f t="shared" ref="N46:AA46" si="14">SUM(N33:N45)</f>
        <v>0</v>
      </c>
      <c r="O46" s="74">
        <f t="shared" si="14"/>
        <v>0</v>
      </c>
      <c r="P46" s="74">
        <f t="shared" si="14"/>
        <v>0</v>
      </c>
      <c r="Q46" s="74">
        <f t="shared" si="14"/>
        <v>0</v>
      </c>
      <c r="R46" s="74">
        <f t="shared" si="14"/>
        <v>0</v>
      </c>
      <c r="S46" s="74">
        <f t="shared" si="14"/>
        <v>0</v>
      </c>
      <c r="T46" s="74">
        <f t="shared" si="14"/>
        <v>0</v>
      </c>
      <c r="U46" s="74">
        <f t="shared" si="14"/>
        <v>0</v>
      </c>
      <c r="V46" s="74">
        <f t="shared" si="14"/>
        <v>0</v>
      </c>
      <c r="W46" s="74">
        <f t="shared" si="14"/>
        <v>0</v>
      </c>
      <c r="X46" s="74">
        <f t="shared" si="14"/>
        <v>0</v>
      </c>
      <c r="Y46" s="74">
        <f t="shared" si="14"/>
        <v>260.67</v>
      </c>
      <c r="Z46" s="74">
        <f t="shared" si="14"/>
        <v>0</v>
      </c>
      <c r="AA46" s="74">
        <f t="shared" si="14"/>
        <v>0</v>
      </c>
      <c r="AB46" s="77"/>
      <c r="AC46" s="74">
        <f>SUM(AC33:AC45)</f>
        <v>0</v>
      </c>
      <c r="AD46" s="74">
        <f>SUM(AD33:AD45)</f>
        <v>0</v>
      </c>
      <c r="AE46" s="77"/>
      <c r="AF46" s="74">
        <f t="shared" ref="AF46:AN46" si="15">SUM(AF33:AF45)</f>
        <v>1224.99</v>
      </c>
      <c r="AG46" s="74">
        <f t="shared" si="15"/>
        <v>0</v>
      </c>
      <c r="AH46" s="74">
        <f t="shared" si="15"/>
        <v>0</v>
      </c>
      <c r="AI46" s="74">
        <f t="shared" si="15"/>
        <v>0</v>
      </c>
      <c r="AJ46" s="74">
        <f t="shared" si="15"/>
        <v>0</v>
      </c>
      <c r="AK46" s="74">
        <f t="shared" si="15"/>
        <v>0</v>
      </c>
      <c r="AL46" s="74">
        <f t="shared" si="15"/>
        <v>0</v>
      </c>
      <c r="AM46" s="74">
        <f t="shared" si="15"/>
        <v>0</v>
      </c>
      <c r="AN46" s="74">
        <f t="shared" si="15"/>
        <v>0</v>
      </c>
      <c r="AO46" s="77"/>
      <c r="AP46" s="74">
        <f t="shared" ref="AP46:AY46" si="16">SUM(AP33:AP45)</f>
        <v>0</v>
      </c>
      <c r="AQ46" s="74">
        <f t="shared" si="16"/>
        <v>0</v>
      </c>
      <c r="AR46" s="74">
        <f t="shared" si="16"/>
        <v>54.4</v>
      </c>
      <c r="AS46" s="74">
        <f t="shared" si="16"/>
        <v>0</v>
      </c>
      <c r="AT46" s="74">
        <f t="shared" si="16"/>
        <v>7.93</v>
      </c>
      <c r="AU46" s="74">
        <f t="shared" si="16"/>
        <v>235</v>
      </c>
      <c r="AV46" s="74">
        <f t="shared" si="16"/>
        <v>0</v>
      </c>
      <c r="AW46" s="74">
        <f t="shared" si="16"/>
        <v>0</v>
      </c>
      <c r="AX46" s="74">
        <f t="shared" si="16"/>
        <v>0</v>
      </c>
      <c r="AY46" s="74">
        <f t="shared" si="16"/>
        <v>7</v>
      </c>
      <c r="AZ46" s="58"/>
      <c r="BA46" s="74">
        <f>SUM(BA33:BA45)</f>
        <v>0</v>
      </c>
      <c r="BB46" s="74">
        <f>SUM(BB33:BB45)</f>
        <v>0</v>
      </c>
      <c r="BC46" s="74">
        <f>SUM(BC33:BC45)</f>
        <v>0</v>
      </c>
      <c r="BD46" s="58"/>
      <c r="BE46" s="74">
        <f>SUM(BE33:BE45)</f>
        <v>0</v>
      </c>
      <c r="BF46" s="58"/>
      <c r="BG46" s="74">
        <f>SUM(BG33:BG45)</f>
        <v>0</v>
      </c>
      <c r="BH46" s="58"/>
      <c r="BI46" s="74">
        <f>SUM(BI33:BI45)</f>
        <v>682</v>
      </c>
      <c r="BJ46" s="58"/>
      <c r="BK46" s="74">
        <f t="shared" ref="BK46:BU46" si="17">SUM(BK33:BK45)</f>
        <v>0</v>
      </c>
      <c r="BL46" s="74">
        <f t="shared" si="17"/>
        <v>0</v>
      </c>
      <c r="BM46" s="74">
        <f t="shared" si="17"/>
        <v>0</v>
      </c>
      <c r="BN46" s="74">
        <f t="shared" si="17"/>
        <v>0</v>
      </c>
      <c r="BO46" s="74">
        <f t="shared" si="17"/>
        <v>0</v>
      </c>
      <c r="BP46" s="74">
        <f t="shared" si="17"/>
        <v>0</v>
      </c>
      <c r="BQ46" s="74">
        <f t="shared" si="17"/>
        <v>0</v>
      </c>
      <c r="BR46" s="74">
        <f t="shared" si="17"/>
        <v>0</v>
      </c>
      <c r="BS46" s="74">
        <f t="shared" si="17"/>
        <v>0</v>
      </c>
      <c r="BT46" s="74">
        <f t="shared" si="17"/>
        <v>0</v>
      </c>
      <c r="BU46" s="74">
        <f t="shared" si="17"/>
        <v>0</v>
      </c>
      <c r="BV46" s="58"/>
      <c r="BW46" s="74">
        <f t="shared" ref="BW46:CD46" si="18">SUM(BW33:BW45)</f>
        <v>0</v>
      </c>
      <c r="BX46" s="74">
        <f t="shared" si="18"/>
        <v>0</v>
      </c>
      <c r="BY46" s="74">
        <f t="shared" si="18"/>
        <v>0</v>
      </c>
      <c r="BZ46" s="74">
        <f t="shared" si="18"/>
        <v>0</v>
      </c>
      <c r="CA46" s="74">
        <f t="shared" si="18"/>
        <v>0</v>
      </c>
      <c r="CB46" s="74">
        <f t="shared" si="18"/>
        <v>313.60000000000002</v>
      </c>
      <c r="CC46" s="74">
        <f t="shared" si="18"/>
        <v>0</v>
      </c>
      <c r="CD46" s="74">
        <f t="shared" si="18"/>
        <v>0</v>
      </c>
      <c r="CE46" s="58"/>
      <c r="CF46" s="74">
        <f t="shared" ref="CF46:CT46" si="19">SUM(CF33:CF45)</f>
        <v>0</v>
      </c>
      <c r="CG46" s="74">
        <f t="shared" si="19"/>
        <v>0</v>
      </c>
      <c r="CH46" s="74">
        <f t="shared" si="19"/>
        <v>0</v>
      </c>
      <c r="CI46" s="74">
        <f t="shared" si="19"/>
        <v>0</v>
      </c>
      <c r="CJ46" s="74">
        <f t="shared" si="19"/>
        <v>0</v>
      </c>
      <c r="CK46" s="74">
        <f t="shared" si="19"/>
        <v>0</v>
      </c>
      <c r="CL46" s="74">
        <f t="shared" si="19"/>
        <v>0</v>
      </c>
      <c r="CM46" s="74">
        <f t="shared" si="19"/>
        <v>0</v>
      </c>
      <c r="CN46" s="74">
        <f t="shared" si="19"/>
        <v>0</v>
      </c>
      <c r="CO46" s="74">
        <f t="shared" si="19"/>
        <v>0</v>
      </c>
      <c r="CP46" s="74">
        <f t="shared" si="19"/>
        <v>0</v>
      </c>
      <c r="CQ46" s="74">
        <f t="shared" si="19"/>
        <v>0</v>
      </c>
      <c r="CR46" s="74">
        <f t="shared" si="19"/>
        <v>0</v>
      </c>
      <c r="CS46" s="74">
        <f t="shared" si="19"/>
        <v>0</v>
      </c>
      <c r="CT46" s="74">
        <f t="shared" si="19"/>
        <v>0</v>
      </c>
      <c r="CU46" s="58"/>
      <c r="CV46" s="74">
        <f t="shared" ref="CV46:DA46" si="20">SUM(CV33:CV45)</f>
        <v>0</v>
      </c>
      <c r="CW46" s="74">
        <f t="shared" si="20"/>
        <v>0</v>
      </c>
      <c r="CX46" s="74">
        <f t="shared" si="20"/>
        <v>0</v>
      </c>
      <c r="CY46" s="74">
        <f t="shared" si="20"/>
        <v>0</v>
      </c>
      <c r="CZ46" s="74">
        <f t="shared" si="20"/>
        <v>0</v>
      </c>
      <c r="DA46" s="74">
        <f t="shared" si="20"/>
        <v>167</v>
      </c>
      <c r="DB46" s="61"/>
      <c r="DC46" s="56"/>
      <c r="DD46" s="56"/>
      <c r="DE46" s="56"/>
      <c r="DF46" s="56"/>
      <c r="DG46" s="56"/>
      <c r="DH46" s="56"/>
      <c r="DI46" s="56"/>
      <c r="DJ46" s="56"/>
      <c r="DK46" s="56"/>
    </row>
    <row r="47" spans="1:115" ht="15.75" thickBot="1" x14ac:dyDescent="0.3">
      <c r="A47" s="80"/>
      <c r="B47" s="80"/>
      <c r="C47" s="80"/>
      <c r="D47" s="80"/>
      <c r="E47" s="80"/>
      <c r="F47" s="80" t="s">
        <v>0</v>
      </c>
      <c r="G47" s="80"/>
      <c r="H47" s="80"/>
      <c r="I47" s="81">
        <f>SUM(I46,I32,I21)</f>
        <v>10277.040000000001</v>
      </c>
      <c r="J47" s="82">
        <f>SUM(J46,J32,J21)</f>
        <v>60090.04</v>
      </c>
      <c r="K47" s="58"/>
      <c r="L47" s="83">
        <f>SUM(L46,L32,L21)</f>
        <v>351.41</v>
      </c>
      <c r="M47" s="58"/>
      <c r="N47" s="84">
        <f t="shared" ref="N47:AA47" si="21">SUM(N46,N32,N21)</f>
        <v>0</v>
      </c>
      <c r="O47" s="83">
        <f t="shared" si="21"/>
        <v>0</v>
      </c>
      <c r="P47" s="83">
        <f t="shared" si="21"/>
        <v>867.62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0</v>
      </c>
      <c r="X47" s="83">
        <f t="shared" si="21"/>
        <v>0</v>
      </c>
      <c r="Y47" s="83">
        <f t="shared" si="21"/>
        <v>782.01</v>
      </c>
      <c r="Z47" s="83">
        <f t="shared" si="21"/>
        <v>0</v>
      </c>
      <c r="AA47" s="83">
        <f t="shared" si="21"/>
        <v>0</v>
      </c>
      <c r="AB47" s="58"/>
      <c r="AC47" s="84">
        <f>SUM(AC46,AC32,AC21)</f>
        <v>1028</v>
      </c>
      <c r="AD47" s="83">
        <f>SUM(AD46,AD32,AD21)</f>
        <v>177</v>
      </c>
      <c r="AE47" s="58"/>
      <c r="AF47" s="84">
        <f t="shared" ref="AF47:AN47" si="22">SUM(AF46,AF32,AF21)</f>
        <v>3068.12</v>
      </c>
      <c r="AG47" s="83">
        <f t="shared" si="22"/>
        <v>0</v>
      </c>
      <c r="AH47" s="83">
        <f t="shared" si="22"/>
        <v>0</v>
      </c>
      <c r="AI47" s="83">
        <f t="shared" si="22"/>
        <v>289.8</v>
      </c>
      <c r="AJ47" s="83">
        <f t="shared" si="22"/>
        <v>0</v>
      </c>
      <c r="AK47" s="83">
        <f t="shared" si="22"/>
        <v>0</v>
      </c>
      <c r="AL47" s="83">
        <f t="shared" si="22"/>
        <v>0</v>
      </c>
      <c r="AM47" s="83">
        <f t="shared" si="22"/>
        <v>0</v>
      </c>
      <c r="AN47" s="85">
        <f t="shared" si="22"/>
        <v>0</v>
      </c>
      <c r="AO47" s="58"/>
      <c r="AP47" s="84">
        <f t="shared" ref="AP47:AY47" si="23">SUM(AP46,AP32,AP21)</f>
        <v>0</v>
      </c>
      <c r="AQ47" s="83">
        <f t="shared" si="23"/>
        <v>0</v>
      </c>
      <c r="AR47" s="83">
        <f t="shared" si="23"/>
        <v>170.7</v>
      </c>
      <c r="AS47" s="83">
        <f t="shared" si="23"/>
        <v>24.99</v>
      </c>
      <c r="AT47" s="83">
        <f t="shared" si="23"/>
        <v>37.06</v>
      </c>
      <c r="AU47" s="83">
        <f t="shared" si="23"/>
        <v>235</v>
      </c>
      <c r="AV47" s="83">
        <f t="shared" si="23"/>
        <v>0</v>
      </c>
      <c r="AW47" s="83">
        <f t="shared" si="23"/>
        <v>20.05</v>
      </c>
      <c r="AX47" s="83">
        <f t="shared" si="23"/>
        <v>0</v>
      </c>
      <c r="AY47" s="83">
        <f t="shared" si="23"/>
        <v>21</v>
      </c>
      <c r="AZ47" s="58"/>
      <c r="BA47" s="84">
        <f>SUM(BA46,BA32,BA21)</f>
        <v>0</v>
      </c>
      <c r="BB47" s="83">
        <f>SUM(BB46,BB32,BB21)</f>
        <v>0</v>
      </c>
      <c r="BC47" s="85">
        <f>SUM(BC46,BC32,BC21)</f>
        <v>0</v>
      </c>
      <c r="BD47" s="58"/>
      <c r="BE47" s="86">
        <f>SUM(BE46,BE32,BE21)</f>
        <v>0</v>
      </c>
      <c r="BF47" s="58"/>
      <c r="BG47" s="86">
        <f>SUM(BG46,BG32,BG21)</f>
        <v>0</v>
      </c>
      <c r="BH47" s="58"/>
      <c r="BI47" s="84">
        <f>SUM(BI46,BI32,BI21)</f>
        <v>1582</v>
      </c>
      <c r="BJ47" s="58"/>
      <c r="BK47" s="84">
        <f t="shared" ref="BK47:BU47" si="24">SUM(BK46,BK32,BK21)</f>
        <v>27.98</v>
      </c>
      <c r="BL47" s="83">
        <f t="shared" si="24"/>
        <v>500</v>
      </c>
      <c r="BM47" s="83">
        <f t="shared" si="24"/>
        <v>0</v>
      </c>
      <c r="BN47" s="83">
        <f t="shared" si="24"/>
        <v>0</v>
      </c>
      <c r="BO47" s="83">
        <f t="shared" si="24"/>
        <v>271.2</v>
      </c>
      <c r="BP47" s="83">
        <f t="shared" si="24"/>
        <v>0</v>
      </c>
      <c r="BQ47" s="83">
        <f t="shared" si="24"/>
        <v>0</v>
      </c>
      <c r="BR47" s="83">
        <f t="shared" si="24"/>
        <v>0</v>
      </c>
      <c r="BS47" s="83">
        <f t="shared" si="24"/>
        <v>0</v>
      </c>
      <c r="BT47" s="83">
        <f t="shared" si="24"/>
        <v>0</v>
      </c>
      <c r="BU47" s="85">
        <f t="shared" si="24"/>
        <v>0</v>
      </c>
      <c r="BV47" s="58"/>
      <c r="BW47" s="84">
        <f t="shared" ref="BW47:CD47" si="25">SUM(BW46,BW32,BW21)</f>
        <v>0</v>
      </c>
      <c r="BX47" s="83">
        <f t="shared" si="25"/>
        <v>342.5</v>
      </c>
      <c r="BY47" s="83">
        <f t="shared" si="25"/>
        <v>0</v>
      </c>
      <c r="BZ47" s="83">
        <f t="shared" si="25"/>
        <v>0</v>
      </c>
      <c r="CA47" s="83">
        <f t="shared" si="25"/>
        <v>0</v>
      </c>
      <c r="CB47" s="83">
        <f t="shared" si="25"/>
        <v>313.60000000000002</v>
      </c>
      <c r="CC47" s="83">
        <f t="shared" si="25"/>
        <v>0</v>
      </c>
      <c r="CD47" s="83">
        <f t="shared" si="25"/>
        <v>0</v>
      </c>
      <c r="CE47" s="58"/>
      <c r="CF47" s="84">
        <f t="shared" ref="CF47:CT47" si="26">SUM(CF46,CF32,CF21)</f>
        <v>0</v>
      </c>
      <c r="CG47" s="83">
        <f t="shared" si="26"/>
        <v>0</v>
      </c>
      <c r="CH47" s="83">
        <f t="shared" si="26"/>
        <v>0</v>
      </c>
      <c r="CI47" s="83">
        <f t="shared" si="26"/>
        <v>0</v>
      </c>
      <c r="CJ47" s="83">
        <f t="shared" si="26"/>
        <v>0</v>
      </c>
      <c r="CK47" s="83">
        <f t="shared" si="26"/>
        <v>0</v>
      </c>
      <c r="CL47" s="83">
        <f t="shared" si="26"/>
        <v>0</v>
      </c>
      <c r="CM47" s="83">
        <f t="shared" si="26"/>
        <v>0</v>
      </c>
      <c r="CN47" s="83">
        <f t="shared" si="26"/>
        <v>0</v>
      </c>
      <c r="CO47" s="83">
        <f t="shared" si="26"/>
        <v>0</v>
      </c>
      <c r="CP47" s="83">
        <f t="shared" si="26"/>
        <v>0</v>
      </c>
      <c r="CQ47" s="83">
        <f t="shared" si="26"/>
        <v>0</v>
      </c>
      <c r="CR47" s="83">
        <f t="shared" si="26"/>
        <v>0</v>
      </c>
      <c r="CS47" s="83">
        <f t="shared" si="26"/>
        <v>0</v>
      </c>
      <c r="CT47" s="85">
        <f t="shared" si="26"/>
        <v>0</v>
      </c>
      <c r="CU47" s="58"/>
      <c r="CV47" s="84">
        <f t="shared" ref="CV47:DA47" si="27">SUM(CV46,CV32,CV21)</f>
        <v>0</v>
      </c>
      <c r="CW47" s="83">
        <f t="shared" si="27"/>
        <v>0</v>
      </c>
      <c r="CX47" s="83">
        <f t="shared" si="27"/>
        <v>0</v>
      </c>
      <c r="CY47" s="83">
        <f t="shared" si="27"/>
        <v>0</v>
      </c>
      <c r="CZ47" s="83">
        <f t="shared" si="27"/>
        <v>0</v>
      </c>
      <c r="DA47" s="83">
        <f t="shared" si="27"/>
        <v>167</v>
      </c>
    </row>
    <row r="48" spans="1:115" ht="15.75" thickTop="1" x14ac:dyDescent="0.25">
      <c r="A48" s="92" t="s">
        <v>174</v>
      </c>
      <c r="B48" s="92"/>
      <c r="C48" s="92"/>
      <c r="D48" s="92"/>
      <c r="E48" s="92"/>
      <c r="F48" s="92"/>
      <c r="G48" s="87"/>
      <c r="H48" s="87"/>
      <c r="I48" s="88">
        <f>I3-I47</f>
        <v>117569.87299999999</v>
      </c>
      <c r="J48" s="88"/>
      <c r="K48" s="56"/>
      <c r="L48" s="56">
        <v>-351.41</v>
      </c>
      <c r="M48" s="56"/>
      <c r="N48" s="56">
        <f t="shared" ref="N48:AA48" si="28">N3-N47</f>
        <v>500</v>
      </c>
      <c r="O48" s="56">
        <f t="shared" si="28"/>
        <v>400</v>
      </c>
      <c r="P48" s="56">
        <f t="shared" si="28"/>
        <v>1032.3800000000001</v>
      </c>
      <c r="Q48" s="56">
        <f t="shared" si="28"/>
        <v>600</v>
      </c>
      <c r="R48" s="56">
        <f t="shared" si="28"/>
        <v>9000</v>
      </c>
      <c r="S48" s="56">
        <f t="shared" si="28"/>
        <v>600</v>
      </c>
      <c r="T48" s="56">
        <f t="shared" si="28"/>
        <v>2600</v>
      </c>
      <c r="U48" s="56">
        <f t="shared" si="28"/>
        <v>400</v>
      </c>
      <c r="V48" s="56">
        <f t="shared" si="28"/>
        <v>510</v>
      </c>
      <c r="W48" s="56">
        <f t="shared" si="28"/>
        <v>500</v>
      </c>
      <c r="X48" s="56">
        <f t="shared" si="28"/>
        <v>400</v>
      </c>
      <c r="Y48" s="56">
        <f t="shared" si="28"/>
        <v>1717.99</v>
      </c>
      <c r="Z48" s="56">
        <f t="shared" si="28"/>
        <v>80</v>
      </c>
      <c r="AA48" s="56">
        <f t="shared" si="28"/>
        <v>300</v>
      </c>
      <c r="AB48" s="56"/>
      <c r="AC48" s="56">
        <f>AC3-AC47</f>
        <v>-3</v>
      </c>
      <c r="AD48" s="56">
        <f>AD3-AD47</f>
        <v>3</v>
      </c>
      <c r="AE48" s="56"/>
      <c r="AF48" s="56">
        <f t="shared" ref="AF48:AN48" si="29">AF3-AF47</f>
        <v>8445.880000000001</v>
      </c>
      <c r="AG48" s="56">
        <f t="shared" si="29"/>
        <v>2535</v>
      </c>
      <c r="AH48" s="56">
        <f t="shared" si="29"/>
        <v>5221</v>
      </c>
      <c r="AI48" s="56">
        <f t="shared" si="29"/>
        <v>5277.2</v>
      </c>
      <c r="AJ48" s="56">
        <f t="shared" si="29"/>
        <v>1500</v>
      </c>
      <c r="AK48" s="56">
        <f t="shared" si="29"/>
        <v>180</v>
      </c>
      <c r="AL48" s="56">
        <f t="shared" si="29"/>
        <v>480</v>
      </c>
      <c r="AM48" s="56">
        <f t="shared" si="29"/>
        <v>50</v>
      </c>
      <c r="AN48" s="56">
        <f t="shared" si="29"/>
        <v>250</v>
      </c>
      <c r="AO48" s="56"/>
      <c r="AP48" s="56">
        <f t="shared" ref="AP48:AY48" si="30">AP3-AP47</f>
        <v>2000</v>
      </c>
      <c r="AQ48" s="56">
        <f t="shared" si="30"/>
        <v>300</v>
      </c>
      <c r="AR48" s="56">
        <f t="shared" si="30"/>
        <v>489.3</v>
      </c>
      <c r="AS48" s="56">
        <f t="shared" si="30"/>
        <v>1.0000000000001563E-2</v>
      </c>
      <c r="AT48" s="56">
        <f t="shared" si="30"/>
        <v>310.94</v>
      </c>
      <c r="AU48" s="56">
        <f t="shared" si="30"/>
        <v>565</v>
      </c>
      <c r="AV48" s="56">
        <f t="shared" si="30"/>
        <v>100</v>
      </c>
      <c r="AW48" s="56">
        <f t="shared" si="30"/>
        <v>29.95</v>
      </c>
      <c r="AX48" s="56">
        <f t="shared" si="30"/>
        <v>50</v>
      </c>
      <c r="AY48" s="56">
        <f t="shared" si="30"/>
        <v>63</v>
      </c>
      <c r="AZ48" s="56"/>
      <c r="BA48" s="56">
        <f>BA3-BA47</f>
        <v>200</v>
      </c>
      <c r="BB48" s="56">
        <f>BB3-BB47</f>
        <v>50</v>
      </c>
      <c r="BC48" s="56">
        <f>BC3-BC47</f>
        <v>1000</v>
      </c>
      <c r="BD48" s="56"/>
      <c r="BE48" s="56">
        <f>BE3-BE47</f>
        <v>1000</v>
      </c>
      <c r="BF48" s="56"/>
      <c r="BG48" s="56">
        <f>BG3-BG47</f>
        <v>1000</v>
      </c>
      <c r="BH48" s="56"/>
      <c r="BI48" s="56">
        <f>BI3-BI47</f>
        <v>2418</v>
      </c>
      <c r="BJ48" s="56"/>
      <c r="BK48" s="56">
        <f t="shared" ref="BK48:BU48" si="31">BK3-BK47</f>
        <v>172.02</v>
      </c>
      <c r="BL48" s="56">
        <f t="shared" si="31"/>
        <v>0</v>
      </c>
      <c r="BM48" s="56">
        <f t="shared" si="31"/>
        <v>60</v>
      </c>
      <c r="BN48" s="56">
        <f t="shared" si="31"/>
        <v>500</v>
      </c>
      <c r="BO48" s="56">
        <f t="shared" si="31"/>
        <v>3.8000000000000114</v>
      </c>
      <c r="BP48" s="56">
        <f t="shared" si="31"/>
        <v>250</v>
      </c>
      <c r="BQ48" s="56">
        <f t="shared" si="31"/>
        <v>2500</v>
      </c>
      <c r="BR48" s="56">
        <f t="shared" si="31"/>
        <v>500</v>
      </c>
      <c r="BS48" s="56">
        <f t="shared" si="31"/>
        <v>4000</v>
      </c>
      <c r="BT48" s="56">
        <f t="shared" si="31"/>
        <v>5000</v>
      </c>
      <c r="BU48" s="56">
        <f t="shared" si="31"/>
        <v>200</v>
      </c>
      <c r="BV48" s="56"/>
      <c r="BW48" s="56">
        <f t="shared" ref="BW48:CD48" si="32">BW3-BW47</f>
        <v>150</v>
      </c>
      <c r="BX48" s="56">
        <f t="shared" si="32"/>
        <v>157.5</v>
      </c>
      <c r="BY48" s="56">
        <f t="shared" si="32"/>
        <v>1750</v>
      </c>
      <c r="BZ48" s="56">
        <f t="shared" si="32"/>
        <v>1300</v>
      </c>
      <c r="CA48" s="56">
        <f t="shared" si="32"/>
        <v>500</v>
      </c>
      <c r="CB48" s="56">
        <f t="shared" si="32"/>
        <v>186.39999999999998</v>
      </c>
      <c r="CC48" s="56">
        <f t="shared" si="32"/>
        <v>3000</v>
      </c>
      <c r="CD48" s="56">
        <f t="shared" si="32"/>
        <v>500</v>
      </c>
      <c r="CE48" s="56"/>
      <c r="CF48" s="56">
        <f t="shared" ref="CF48:CT48" si="33">CF3-CF47</f>
        <v>1000</v>
      </c>
      <c r="CG48" s="56">
        <f t="shared" si="33"/>
        <v>330.3</v>
      </c>
      <c r="CH48" s="56">
        <f t="shared" si="33"/>
        <v>11560.5</v>
      </c>
      <c r="CI48" s="56">
        <f t="shared" si="33"/>
        <v>9468.6</v>
      </c>
      <c r="CJ48" s="56">
        <f t="shared" si="33"/>
        <v>33.03</v>
      </c>
      <c r="CK48" s="56">
        <f t="shared" si="33"/>
        <v>1266.1500000000001</v>
      </c>
      <c r="CL48" s="56">
        <f t="shared" si="33"/>
        <v>550.5</v>
      </c>
      <c r="CM48" s="56">
        <f t="shared" si="33"/>
        <v>110.1</v>
      </c>
      <c r="CN48" s="56">
        <f t="shared" si="33"/>
        <v>34.131</v>
      </c>
      <c r="CO48" s="56">
        <f t="shared" si="33"/>
        <v>165.15</v>
      </c>
      <c r="CP48" s="56">
        <f t="shared" si="33"/>
        <v>57.252000000000002</v>
      </c>
      <c r="CQ48" s="56">
        <f t="shared" si="33"/>
        <v>660.6</v>
      </c>
      <c r="CR48" s="56">
        <f t="shared" si="33"/>
        <v>550.5</v>
      </c>
      <c r="CS48" s="56">
        <f t="shared" si="33"/>
        <v>660.6</v>
      </c>
      <c r="CT48" s="56">
        <f t="shared" si="33"/>
        <v>6055.5</v>
      </c>
      <c r="CU48" s="56"/>
      <c r="CV48" s="56">
        <f t="shared" ref="CV48:DA48" si="34">CV3-CV47</f>
        <v>50</v>
      </c>
      <c r="CW48" s="56">
        <f t="shared" si="34"/>
        <v>50</v>
      </c>
      <c r="CX48" s="56">
        <f t="shared" si="34"/>
        <v>2000</v>
      </c>
      <c r="CY48" s="56">
        <f t="shared" si="34"/>
        <v>250</v>
      </c>
      <c r="CZ48" s="56">
        <f t="shared" si="34"/>
        <v>350</v>
      </c>
      <c r="DA48" s="56">
        <f t="shared" si="34"/>
        <v>9833</v>
      </c>
    </row>
    <row r="50" spans="1:10" x14ac:dyDescent="0.25">
      <c r="A50" s="91" t="s">
        <v>177</v>
      </c>
      <c r="B50" s="91"/>
      <c r="C50" s="91"/>
      <c r="D50" s="91"/>
      <c r="E50" s="91"/>
      <c r="F50" s="91"/>
      <c r="G50" s="89"/>
      <c r="H50" s="89"/>
      <c r="I50" s="90">
        <f>G46-I48-DK10</f>
        <v>16454.287000000011</v>
      </c>
      <c r="J50" s="89"/>
    </row>
  </sheetData>
  <sheetProtection algorithmName="SHA-512" hashValue="TVXK7d1qcbTlZ8N9oCwfbte2vqYvV6HMQCfYMdWoHJWhRO4uRljDu7mvd2kA3vTfGGR5/dvopTzDdj4De6fthg==" saltValue="4tMm1/RTV7eXF2f6qVg+oA==" spinCount="100000" sheet="1" objects="1" scenarios="1"/>
  <mergeCells count="8">
    <mergeCell ref="A50:F50"/>
    <mergeCell ref="A48:F48"/>
    <mergeCell ref="DI9:DJ9"/>
    <mergeCell ref="L17:L18"/>
    <mergeCell ref="AR17:AR18"/>
    <mergeCell ref="A21:F21"/>
    <mergeCell ref="A32:F32"/>
    <mergeCell ref="A46:F46"/>
  </mergeCells>
  <pageMargins left="0.7" right="0.7" top="0.75" bottom="0.75" header="0.3" footer="0.3"/>
  <pageSetup paperSize="9" orientation="portrait" r:id="rId1"/>
  <ignoredErrors>
    <ignoredError sqref="DK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Cashbook Q1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Greenwood</dc:creator>
  <cp:lastModifiedBy>Cllr Alex Greenwood</cp:lastModifiedBy>
  <cp:lastPrinted>2023-08-07T19:26:25Z</cp:lastPrinted>
  <dcterms:created xsi:type="dcterms:W3CDTF">2023-08-07T18:12:35Z</dcterms:created>
  <dcterms:modified xsi:type="dcterms:W3CDTF">2023-10-06T07:49:51Z</dcterms:modified>
</cp:coreProperties>
</file>